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3 INFORMACION PROGRAMATICA\"/>
    </mc:Choice>
  </mc:AlternateContent>
  <xr:revisionPtr revIDLastSave="0" documentId="13_ncr:1_{5E0B7E7D-6F44-4F9C-8FCD-F5D71A979C75}" xr6:coauthVersionLast="47" xr6:coauthVersionMax="47" xr10:uidLastSave="{00000000-0000-0000-0000-000000000000}"/>
  <bookViews>
    <workbookView xWindow="-108" yWindow="-108" windowWidth="23256" windowHeight="12576" xr2:uid="{5FEA726E-8EE6-4910-9985-115232D9CD50}"/>
  </bookViews>
  <sheets>
    <sheet name="Inversiones" sheetId="1" r:id="rId1"/>
  </sheets>
  <externalReferences>
    <externalReference r:id="rId2"/>
  </externalReferences>
  <definedNames>
    <definedName name="_xlnm._FilterDatabase" localSheetId="0" hidden="1">Inversiones!$A$9:$BN$182</definedName>
    <definedName name="_xlnm.Print_Area" localSheetId="0">Inversiones!$A$1:$G$182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5" i="1" l="1"/>
  <c r="Q181" i="1"/>
  <c r="P181" i="1"/>
  <c r="M181" i="1" s="1"/>
  <c r="C181" i="1"/>
  <c r="Q180" i="1"/>
  <c r="P180" i="1"/>
  <c r="I180" i="1"/>
  <c r="I179" i="1" s="1"/>
  <c r="I178" i="1" s="1"/>
  <c r="I177" i="1" s="1"/>
  <c r="C180" i="1"/>
  <c r="Q179" i="1"/>
  <c r="P179" i="1"/>
  <c r="O179" i="1" s="1"/>
  <c r="C179" i="1"/>
  <c r="Q178" i="1"/>
  <c r="P178" i="1"/>
  <c r="C178" i="1"/>
  <c r="Q177" i="1"/>
  <c r="P177" i="1"/>
  <c r="C177" i="1"/>
  <c r="Q176" i="1"/>
  <c r="P176" i="1"/>
  <c r="O176" i="1" s="1"/>
  <c r="C176" i="1"/>
  <c r="Q175" i="1"/>
  <c r="P175" i="1"/>
  <c r="C175" i="1"/>
  <c r="Q174" i="1"/>
  <c r="P174" i="1"/>
  <c r="D174" i="1" s="1"/>
  <c r="C174" i="1"/>
  <c r="Q173" i="1"/>
  <c r="P173" i="1"/>
  <c r="C173" i="1"/>
  <c r="Q172" i="1"/>
  <c r="P172" i="1"/>
  <c r="C172" i="1"/>
  <c r="Q171" i="1"/>
  <c r="P171" i="1"/>
  <c r="C171" i="1"/>
  <c r="Q170" i="1"/>
  <c r="P170" i="1"/>
  <c r="O170" i="1" s="1"/>
  <c r="C170" i="1"/>
  <c r="Q169" i="1"/>
  <c r="P169" i="1"/>
  <c r="C169" i="1"/>
  <c r="Q168" i="1"/>
  <c r="P168" i="1"/>
  <c r="O168" i="1" s="1"/>
  <c r="C168" i="1"/>
  <c r="Q167" i="1"/>
  <c r="P167" i="1"/>
  <c r="C167" i="1"/>
  <c r="Q166" i="1"/>
  <c r="P166" i="1"/>
  <c r="M166" i="1" s="1"/>
  <c r="C166" i="1"/>
  <c r="Q165" i="1"/>
  <c r="P165" i="1"/>
  <c r="N165" i="1" s="1"/>
  <c r="C165" i="1"/>
  <c r="Q164" i="1"/>
  <c r="P164" i="1"/>
  <c r="C164" i="1"/>
  <c r="Q163" i="1"/>
  <c r="P163" i="1"/>
  <c r="L163" i="1" s="1"/>
  <c r="C163" i="1"/>
  <c r="Q162" i="1"/>
  <c r="P162" i="1"/>
  <c r="O162" i="1" s="1"/>
  <c r="M162" i="1"/>
  <c r="C162" i="1"/>
  <c r="Q161" i="1"/>
  <c r="P161" i="1"/>
  <c r="C161" i="1"/>
  <c r="Q160" i="1"/>
  <c r="P160" i="1"/>
  <c r="K160" i="1" s="1"/>
  <c r="C160" i="1"/>
  <c r="Q159" i="1"/>
  <c r="P159" i="1"/>
  <c r="C159" i="1"/>
  <c r="Q158" i="1"/>
  <c r="P158" i="1"/>
  <c r="M158" i="1" s="1"/>
  <c r="C158" i="1"/>
  <c r="Q157" i="1"/>
  <c r="P157" i="1"/>
  <c r="C157" i="1"/>
  <c r="Q156" i="1"/>
  <c r="P156" i="1"/>
  <c r="C156" i="1"/>
  <c r="Q155" i="1"/>
  <c r="P155" i="1"/>
  <c r="L155" i="1" s="1"/>
  <c r="C155" i="1"/>
  <c r="Q154" i="1"/>
  <c r="P154" i="1"/>
  <c r="C154" i="1"/>
  <c r="Q153" i="1"/>
  <c r="P153" i="1"/>
  <c r="N153" i="1" s="1"/>
  <c r="C153" i="1"/>
  <c r="Q152" i="1"/>
  <c r="P152" i="1"/>
  <c r="C152" i="1"/>
  <c r="Q151" i="1"/>
  <c r="P151" i="1"/>
  <c r="O151" i="1" s="1"/>
  <c r="C151" i="1"/>
  <c r="Q150" i="1"/>
  <c r="P150" i="1"/>
  <c r="C150" i="1"/>
  <c r="Q149" i="1"/>
  <c r="P149" i="1"/>
  <c r="N149" i="1" s="1"/>
  <c r="C149" i="1"/>
  <c r="Q148" i="1"/>
  <c r="P148" i="1"/>
  <c r="C148" i="1"/>
  <c r="Q147" i="1"/>
  <c r="P147" i="1"/>
  <c r="O147" i="1" s="1"/>
  <c r="C147" i="1"/>
  <c r="Q146" i="1"/>
  <c r="P146" i="1"/>
  <c r="C146" i="1"/>
  <c r="Q145" i="1"/>
  <c r="P145" i="1"/>
  <c r="N145" i="1" s="1"/>
  <c r="C145" i="1"/>
  <c r="Q144" i="1"/>
  <c r="P144" i="1"/>
  <c r="H144" i="1" s="1"/>
  <c r="C144" i="1"/>
  <c r="Q143" i="1"/>
  <c r="P143" i="1"/>
  <c r="O143" i="1" s="1"/>
  <c r="C143" i="1"/>
  <c r="Q142" i="1"/>
  <c r="P142" i="1"/>
  <c r="H142" i="1" s="1"/>
  <c r="C142" i="1"/>
  <c r="Q141" i="1"/>
  <c r="P141" i="1"/>
  <c r="N141" i="1" s="1"/>
  <c r="C141" i="1"/>
  <c r="Q140" i="1"/>
  <c r="P140" i="1"/>
  <c r="H140" i="1" s="1"/>
  <c r="C140" i="1"/>
  <c r="Q139" i="1"/>
  <c r="P139" i="1"/>
  <c r="O139" i="1" s="1"/>
  <c r="C139" i="1"/>
  <c r="Q138" i="1"/>
  <c r="P138" i="1"/>
  <c r="M138" i="1" s="1"/>
  <c r="C138" i="1"/>
  <c r="Q137" i="1"/>
  <c r="P137" i="1"/>
  <c r="C137" i="1"/>
  <c r="Q136" i="1"/>
  <c r="P136" i="1"/>
  <c r="M136" i="1" s="1"/>
  <c r="C136" i="1"/>
  <c r="Q135" i="1"/>
  <c r="P135" i="1"/>
  <c r="C135" i="1"/>
  <c r="Q134" i="1"/>
  <c r="P134" i="1"/>
  <c r="N134" i="1" s="1"/>
  <c r="C134" i="1"/>
  <c r="Q133" i="1"/>
  <c r="P133" i="1"/>
  <c r="C133" i="1"/>
  <c r="Q132" i="1"/>
  <c r="P132" i="1"/>
  <c r="C132" i="1"/>
  <c r="Q131" i="1"/>
  <c r="P131" i="1"/>
  <c r="C131" i="1"/>
  <c r="Q130" i="1"/>
  <c r="P130" i="1"/>
  <c r="N130" i="1" s="1"/>
  <c r="C130" i="1"/>
  <c r="Q129" i="1"/>
  <c r="P129" i="1"/>
  <c r="C129" i="1"/>
  <c r="Q128" i="1"/>
  <c r="P128" i="1"/>
  <c r="M128" i="1" s="1"/>
  <c r="C128" i="1"/>
  <c r="Q127" i="1"/>
  <c r="P127" i="1"/>
  <c r="C127" i="1"/>
  <c r="Q126" i="1"/>
  <c r="P126" i="1"/>
  <c r="K126" i="1" s="1"/>
  <c r="C126" i="1"/>
  <c r="Q125" i="1"/>
  <c r="P125" i="1"/>
  <c r="C125" i="1"/>
  <c r="Q124" i="1"/>
  <c r="P124" i="1"/>
  <c r="M124" i="1" s="1"/>
  <c r="C124" i="1"/>
  <c r="Q123" i="1"/>
  <c r="P123" i="1"/>
  <c r="C123" i="1"/>
  <c r="Q122" i="1"/>
  <c r="P122" i="1"/>
  <c r="M122" i="1" s="1"/>
  <c r="C122" i="1"/>
  <c r="Q121" i="1"/>
  <c r="P121" i="1"/>
  <c r="C121" i="1"/>
  <c r="Q120" i="1"/>
  <c r="P120" i="1"/>
  <c r="M120" i="1" s="1"/>
  <c r="C120" i="1"/>
  <c r="Q119" i="1"/>
  <c r="P119" i="1"/>
  <c r="C119" i="1"/>
  <c r="Q118" i="1"/>
  <c r="P118" i="1"/>
  <c r="N118" i="1" s="1"/>
  <c r="C118" i="1"/>
  <c r="Q117" i="1"/>
  <c r="P117" i="1"/>
  <c r="C117" i="1"/>
  <c r="Q116" i="1"/>
  <c r="P116" i="1"/>
  <c r="H116" i="1" s="1"/>
  <c r="C116" i="1"/>
  <c r="Q115" i="1"/>
  <c r="P115" i="1"/>
  <c r="C115" i="1"/>
  <c r="Q114" i="1"/>
  <c r="P114" i="1"/>
  <c r="H114" i="1" s="1"/>
  <c r="C114" i="1"/>
  <c r="Q113" i="1"/>
  <c r="P113" i="1"/>
  <c r="C113" i="1"/>
  <c r="Q112" i="1"/>
  <c r="P112" i="1"/>
  <c r="C112" i="1"/>
  <c r="Q111" i="1"/>
  <c r="P111" i="1"/>
  <c r="M111" i="1" s="1"/>
  <c r="C111" i="1"/>
  <c r="Q110" i="1"/>
  <c r="P110" i="1"/>
  <c r="N110" i="1" s="1"/>
  <c r="C110" i="1"/>
  <c r="Q109" i="1"/>
  <c r="P109" i="1"/>
  <c r="O109" i="1" s="1"/>
  <c r="C109" i="1"/>
  <c r="Q108" i="1"/>
  <c r="P108" i="1"/>
  <c r="K108" i="1" s="1"/>
  <c r="C108" i="1"/>
  <c r="Q107" i="1"/>
  <c r="P107" i="1"/>
  <c r="O107" i="1" s="1"/>
  <c r="C107" i="1"/>
  <c r="Q106" i="1"/>
  <c r="P106" i="1"/>
  <c r="M106" i="1" s="1"/>
  <c r="C106" i="1"/>
  <c r="Q105" i="1"/>
  <c r="P105" i="1"/>
  <c r="O105" i="1" s="1"/>
  <c r="C105" i="1"/>
  <c r="Q104" i="1"/>
  <c r="P104" i="1"/>
  <c r="M104" i="1" s="1"/>
  <c r="C104" i="1"/>
  <c r="Q103" i="1"/>
  <c r="P103" i="1"/>
  <c r="L103" i="1" s="1"/>
  <c r="C103" i="1"/>
  <c r="Q102" i="1"/>
  <c r="P102" i="1"/>
  <c r="L102" i="1" s="1"/>
  <c r="C102" i="1"/>
  <c r="Q101" i="1"/>
  <c r="P101" i="1"/>
  <c r="H101" i="1" s="1"/>
  <c r="C101" i="1"/>
  <c r="Q100" i="1"/>
  <c r="P100" i="1"/>
  <c r="C100" i="1"/>
  <c r="Q99" i="1"/>
  <c r="P99" i="1"/>
  <c r="O99" i="1" s="1"/>
  <c r="C99" i="1"/>
  <c r="Q98" i="1"/>
  <c r="P98" i="1"/>
  <c r="C98" i="1"/>
  <c r="Q97" i="1"/>
  <c r="P97" i="1"/>
  <c r="O97" i="1" s="1"/>
  <c r="C97" i="1"/>
  <c r="Q96" i="1"/>
  <c r="P96" i="1"/>
  <c r="C96" i="1"/>
  <c r="Q95" i="1"/>
  <c r="P95" i="1"/>
  <c r="O95" i="1" s="1"/>
  <c r="C95" i="1"/>
  <c r="Q94" i="1"/>
  <c r="P94" i="1"/>
  <c r="C94" i="1"/>
  <c r="Q93" i="1"/>
  <c r="P93" i="1"/>
  <c r="C93" i="1"/>
  <c r="Q92" i="1"/>
  <c r="P92" i="1"/>
  <c r="O92" i="1" s="1"/>
  <c r="C92" i="1"/>
  <c r="Q91" i="1"/>
  <c r="P91" i="1"/>
  <c r="C91" i="1"/>
  <c r="Q90" i="1"/>
  <c r="P90" i="1"/>
  <c r="L90" i="1" s="1"/>
  <c r="C90" i="1"/>
  <c r="Q89" i="1"/>
  <c r="P89" i="1"/>
  <c r="C89" i="1"/>
  <c r="Q88" i="1"/>
  <c r="P88" i="1"/>
  <c r="L88" i="1" s="1"/>
  <c r="C88" i="1"/>
  <c r="Q87" i="1"/>
  <c r="P87" i="1"/>
  <c r="C87" i="1"/>
  <c r="Q86" i="1"/>
  <c r="P86" i="1"/>
  <c r="L86" i="1" s="1"/>
  <c r="C86" i="1"/>
  <c r="Q85" i="1"/>
  <c r="P85" i="1"/>
  <c r="C85" i="1"/>
  <c r="Q84" i="1"/>
  <c r="P84" i="1"/>
  <c r="L84" i="1" s="1"/>
  <c r="C84" i="1"/>
  <c r="Q83" i="1"/>
  <c r="P83" i="1"/>
  <c r="C83" i="1"/>
  <c r="Q82" i="1"/>
  <c r="P82" i="1"/>
  <c r="L82" i="1" s="1"/>
  <c r="C82" i="1"/>
  <c r="Q81" i="1"/>
  <c r="P81" i="1"/>
  <c r="C81" i="1"/>
  <c r="Q80" i="1"/>
  <c r="P80" i="1"/>
  <c r="H80" i="1" s="1"/>
  <c r="C80" i="1"/>
  <c r="Q79" i="1"/>
  <c r="P79" i="1"/>
  <c r="C79" i="1"/>
  <c r="Q78" i="1"/>
  <c r="P78" i="1"/>
  <c r="L78" i="1" s="1"/>
  <c r="C78" i="1"/>
  <c r="Q77" i="1"/>
  <c r="P77" i="1"/>
  <c r="C77" i="1"/>
  <c r="Q76" i="1"/>
  <c r="P76" i="1"/>
  <c r="L76" i="1" s="1"/>
  <c r="C76" i="1"/>
  <c r="Q75" i="1"/>
  <c r="P75" i="1"/>
  <c r="C75" i="1"/>
  <c r="Q74" i="1"/>
  <c r="P74" i="1"/>
  <c r="C74" i="1"/>
  <c r="Q73" i="1"/>
  <c r="P73" i="1"/>
  <c r="O73" i="1" s="1"/>
  <c r="C73" i="1"/>
  <c r="Q72" i="1"/>
  <c r="P72" i="1"/>
  <c r="L72" i="1" s="1"/>
  <c r="C72" i="1"/>
  <c r="Q71" i="1"/>
  <c r="P71" i="1"/>
  <c r="C71" i="1"/>
  <c r="Q70" i="1"/>
  <c r="P70" i="1"/>
  <c r="L70" i="1" s="1"/>
  <c r="C70" i="1"/>
  <c r="Q69" i="1"/>
  <c r="P69" i="1"/>
  <c r="C69" i="1"/>
  <c r="Q68" i="1"/>
  <c r="P68" i="1"/>
  <c r="O68" i="1" s="1"/>
  <c r="C68" i="1"/>
  <c r="Q67" i="1"/>
  <c r="P67" i="1"/>
  <c r="C67" i="1"/>
  <c r="Q66" i="1"/>
  <c r="P66" i="1"/>
  <c r="L66" i="1" s="1"/>
  <c r="C66" i="1"/>
  <c r="Q65" i="1"/>
  <c r="P65" i="1"/>
  <c r="C65" i="1"/>
  <c r="Q64" i="1"/>
  <c r="P64" i="1"/>
  <c r="L64" i="1" s="1"/>
  <c r="C64" i="1"/>
  <c r="Q63" i="1"/>
  <c r="P63" i="1"/>
  <c r="C63" i="1"/>
  <c r="Q62" i="1"/>
  <c r="P62" i="1"/>
  <c r="C62" i="1"/>
  <c r="Q61" i="1"/>
  <c r="P61" i="1"/>
  <c r="C61" i="1"/>
  <c r="Q60" i="1"/>
  <c r="P60" i="1"/>
  <c r="O60" i="1" s="1"/>
  <c r="C60" i="1"/>
  <c r="Q59" i="1"/>
  <c r="P59" i="1"/>
  <c r="M59" i="1" s="1"/>
  <c r="C59" i="1"/>
  <c r="Q58" i="1"/>
  <c r="P58" i="1"/>
  <c r="L58" i="1" s="1"/>
  <c r="C58" i="1"/>
  <c r="Q57" i="1"/>
  <c r="P57" i="1"/>
  <c r="C57" i="1"/>
  <c r="Q56" i="1"/>
  <c r="P56" i="1"/>
  <c r="O56" i="1" s="1"/>
  <c r="C56" i="1"/>
  <c r="Q55" i="1"/>
  <c r="P55" i="1"/>
  <c r="C55" i="1"/>
  <c r="Q54" i="1"/>
  <c r="P54" i="1"/>
  <c r="C54" i="1"/>
  <c r="Q53" i="1"/>
  <c r="P53" i="1"/>
  <c r="C53" i="1"/>
  <c r="Q52" i="1"/>
  <c r="P52" i="1"/>
  <c r="C52" i="1"/>
  <c r="Q51" i="1"/>
  <c r="P51" i="1"/>
  <c r="C51" i="1"/>
  <c r="Q50" i="1"/>
  <c r="P50" i="1"/>
  <c r="L50" i="1" s="1"/>
  <c r="C50" i="1"/>
  <c r="Q49" i="1"/>
  <c r="P49" i="1"/>
  <c r="C49" i="1"/>
  <c r="Q48" i="1"/>
  <c r="P48" i="1"/>
  <c r="H48" i="1" s="1"/>
  <c r="C48" i="1"/>
  <c r="Q47" i="1"/>
  <c r="P47" i="1"/>
  <c r="C47" i="1"/>
  <c r="Q46" i="1"/>
  <c r="P46" i="1"/>
  <c r="C46" i="1"/>
  <c r="Q45" i="1"/>
  <c r="P45" i="1"/>
  <c r="C45" i="1"/>
  <c r="Q44" i="1"/>
  <c r="P44" i="1"/>
  <c r="O44" i="1" s="1"/>
  <c r="C44" i="1"/>
  <c r="Q43" i="1"/>
  <c r="P43" i="1"/>
  <c r="C43" i="1"/>
  <c r="Q42" i="1"/>
  <c r="P42" i="1"/>
  <c r="L42" i="1" s="1"/>
  <c r="C42" i="1"/>
  <c r="Q41" i="1"/>
  <c r="P41" i="1"/>
  <c r="C41" i="1"/>
  <c r="Q40" i="1"/>
  <c r="P40" i="1"/>
  <c r="L40" i="1" s="1"/>
  <c r="C40" i="1"/>
  <c r="Q39" i="1"/>
  <c r="P39" i="1"/>
  <c r="C39" i="1"/>
  <c r="Q38" i="1"/>
  <c r="P38" i="1"/>
  <c r="C38" i="1"/>
  <c r="Q37" i="1"/>
  <c r="P37" i="1"/>
  <c r="O37" i="1" s="1"/>
  <c r="C37" i="1"/>
  <c r="Q36" i="1"/>
  <c r="P36" i="1"/>
  <c r="C36" i="1"/>
  <c r="Q35" i="1"/>
  <c r="P35" i="1"/>
  <c r="O35" i="1" s="1"/>
  <c r="C35" i="1"/>
  <c r="Q34" i="1"/>
  <c r="P34" i="1"/>
  <c r="C34" i="1"/>
  <c r="Q33" i="1"/>
  <c r="P33" i="1"/>
  <c r="C33" i="1"/>
  <c r="Q32" i="1"/>
  <c r="P32" i="1"/>
  <c r="N32" i="1" s="1"/>
  <c r="C32" i="1"/>
  <c r="Q31" i="1"/>
  <c r="P31" i="1"/>
  <c r="C31" i="1"/>
  <c r="Q30" i="1"/>
  <c r="P30" i="1"/>
  <c r="O30" i="1" s="1"/>
  <c r="C30" i="1"/>
  <c r="Q29" i="1"/>
  <c r="P29" i="1"/>
  <c r="C29" i="1"/>
  <c r="Q28" i="1"/>
  <c r="P28" i="1"/>
  <c r="O28" i="1" s="1"/>
  <c r="C28" i="1"/>
  <c r="Q27" i="1"/>
  <c r="P27" i="1"/>
  <c r="C27" i="1"/>
  <c r="Q26" i="1"/>
  <c r="P26" i="1"/>
  <c r="L26" i="1" s="1"/>
  <c r="C26" i="1"/>
  <c r="Q25" i="1"/>
  <c r="P25" i="1"/>
  <c r="C25" i="1"/>
  <c r="Q24" i="1"/>
  <c r="P24" i="1"/>
  <c r="C24" i="1"/>
  <c r="Q23" i="1"/>
  <c r="P23" i="1"/>
  <c r="O23" i="1" s="1"/>
  <c r="C23" i="1"/>
  <c r="Q22" i="1"/>
  <c r="P22" i="1"/>
  <c r="C22" i="1"/>
  <c r="Q21" i="1"/>
  <c r="P21" i="1"/>
  <c r="M21" i="1" s="1"/>
  <c r="C21" i="1"/>
  <c r="Q20" i="1"/>
  <c r="P20" i="1"/>
  <c r="C20" i="1"/>
  <c r="Q19" i="1"/>
  <c r="P19" i="1"/>
  <c r="O19" i="1" s="1"/>
  <c r="C19" i="1"/>
  <c r="Q18" i="1"/>
  <c r="P18" i="1"/>
  <c r="C18" i="1"/>
  <c r="Q17" i="1"/>
  <c r="P17" i="1"/>
  <c r="O17" i="1" s="1"/>
  <c r="C17" i="1"/>
  <c r="Q16" i="1"/>
  <c r="P16" i="1"/>
  <c r="C16" i="1"/>
  <c r="Q15" i="1"/>
  <c r="P15" i="1"/>
  <c r="O15" i="1" s="1"/>
  <c r="C15" i="1"/>
  <c r="Q14" i="1"/>
  <c r="P14" i="1"/>
  <c r="C14" i="1"/>
  <c r="Q13" i="1"/>
  <c r="P13" i="1"/>
  <c r="D13" i="1" s="1"/>
  <c r="C13" i="1"/>
  <c r="Q12" i="1"/>
  <c r="P12" i="1"/>
  <c r="C12" i="1"/>
  <c r="Q11" i="1"/>
  <c r="P11" i="1"/>
  <c r="C11" i="1"/>
  <c r="Q10" i="1"/>
  <c r="P10" i="1"/>
  <c r="C10" i="1"/>
  <c r="F9" i="1"/>
  <c r="E9" i="1" s="1"/>
  <c r="K8" i="1"/>
  <c r="H8" i="1"/>
  <c r="A1" i="1" l="1"/>
  <c r="D170" i="1"/>
  <c r="D169" i="1" s="1"/>
  <c r="O175" i="1"/>
  <c r="O178" i="1"/>
  <c r="D141" i="1"/>
  <c r="D37" i="1"/>
  <c r="D36" i="1" s="1"/>
  <c r="N50" i="1"/>
  <c r="N49" i="1" s="1"/>
  <c r="N88" i="1"/>
  <c r="N87" i="1" s="1"/>
  <c r="H134" i="1"/>
  <c r="H133" i="1" s="1"/>
  <c r="K134" i="1"/>
  <c r="K133" i="1" s="1"/>
  <c r="N139" i="1"/>
  <c r="K141" i="1"/>
  <c r="K168" i="1"/>
  <c r="K167" i="1" s="1"/>
  <c r="O21" i="1"/>
  <c r="O20" i="1" s="1"/>
  <c r="O34" i="1"/>
  <c r="L60" i="1"/>
  <c r="O141" i="1"/>
  <c r="O166" i="1"/>
  <c r="M168" i="1"/>
  <c r="M167" i="1" s="1"/>
  <c r="M149" i="1"/>
  <c r="M148" i="1" s="1"/>
  <c r="H160" i="1"/>
  <c r="H159" i="1" s="1"/>
  <c r="H99" i="1"/>
  <c r="H98" i="1" s="1"/>
  <c r="O160" i="1"/>
  <c r="O159" i="1" s="1"/>
  <c r="N64" i="1"/>
  <c r="N63" i="1" s="1"/>
  <c r="L68" i="1"/>
  <c r="L67" i="1" s="1"/>
  <c r="N72" i="1"/>
  <c r="K114" i="1"/>
  <c r="K113" i="1" s="1"/>
  <c r="N126" i="1"/>
  <c r="N125" i="1" s="1"/>
  <c r="O94" i="1"/>
  <c r="M108" i="1"/>
  <c r="O110" i="1"/>
  <c r="L141" i="1"/>
  <c r="N158" i="1"/>
  <c r="N157" i="1" s="1"/>
  <c r="M160" i="1"/>
  <c r="M159" i="1" s="1"/>
  <c r="O108" i="1"/>
  <c r="D84" i="1"/>
  <c r="D83" i="1" s="1"/>
  <c r="H149" i="1"/>
  <c r="H148" i="1" s="1"/>
  <c r="D151" i="1"/>
  <c r="D150" i="1" s="1"/>
  <c r="K179" i="1"/>
  <c r="K178" i="1" s="1"/>
  <c r="D68" i="1"/>
  <c r="D67" i="1" s="1"/>
  <c r="H72" i="1"/>
  <c r="M84" i="1"/>
  <c r="M83" i="1" s="1"/>
  <c r="D126" i="1"/>
  <c r="D125" i="1" s="1"/>
  <c r="M64" i="1"/>
  <c r="M63" i="1" s="1"/>
  <c r="K66" i="1"/>
  <c r="K65" i="1" s="1"/>
  <c r="H68" i="1"/>
  <c r="H67" i="1" s="1"/>
  <c r="N70" i="1"/>
  <c r="N69" i="1" s="1"/>
  <c r="K72" i="1"/>
  <c r="O84" i="1"/>
  <c r="O83" i="1" s="1"/>
  <c r="H126" i="1"/>
  <c r="H125" i="1" s="1"/>
  <c r="K163" i="1"/>
  <c r="O29" i="1"/>
  <c r="N86" i="1"/>
  <c r="N85" i="1" s="1"/>
  <c r="M103" i="1"/>
  <c r="D138" i="1"/>
  <c r="M141" i="1"/>
  <c r="O149" i="1"/>
  <c r="O148" i="1" s="1"/>
  <c r="O27" i="1"/>
  <c r="H136" i="1"/>
  <c r="H135" i="1" s="1"/>
  <c r="N138" i="1"/>
  <c r="N21" i="1"/>
  <c r="N20" i="1" s="1"/>
  <c r="N23" i="1"/>
  <c r="N22" i="1" s="1"/>
  <c r="M40" i="1"/>
  <c r="M39" i="1" s="1"/>
  <c r="D60" i="1"/>
  <c r="L77" i="1"/>
  <c r="K97" i="1"/>
  <c r="K96" i="1" s="1"/>
  <c r="K144" i="1"/>
  <c r="K26" i="1"/>
  <c r="K25" i="1" s="1"/>
  <c r="D28" i="1"/>
  <c r="D27" i="1" s="1"/>
  <c r="D56" i="1"/>
  <c r="D55" i="1" s="1"/>
  <c r="D130" i="1"/>
  <c r="D129" i="1" s="1"/>
  <c r="M144" i="1"/>
  <c r="H166" i="1"/>
  <c r="M26" i="1"/>
  <c r="M25" i="1" s="1"/>
  <c r="L56" i="1"/>
  <c r="L55" i="1" s="1"/>
  <c r="L73" i="1"/>
  <c r="L71" i="1" s="1"/>
  <c r="H109" i="1"/>
  <c r="N111" i="1"/>
  <c r="D139" i="1"/>
  <c r="O144" i="1"/>
  <c r="K158" i="1"/>
  <c r="K157" i="1" s="1"/>
  <c r="L166" i="1"/>
  <c r="H15" i="1"/>
  <c r="H14" i="1" s="1"/>
  <c r="K80" i="1"/>
  <c r="K79" i="1" s="1"/>
  <c r="M119" i="1"/>
  <c r="H153" i="1"/>
  <c r="H152" i="1" s="1"/>
  <c r="K15" i="1"/>
  <c r="K14" i="1" s="1"/>
  <c r="N26" i="1"/>
  <c r="N25" i="1" s="1"/>
  <c r="H28" i="1"/>
  <c r="H27" i="1" s="1"/>
  <c r="H35" i="1"/>
  <c r="H34" i="1" s="1"/>
  <c r="K48" i="1"/>
  <c r="K47" i="1" s="1"/>
  <c r="H56" i="1"/>
  <c r="H55" i="1" s="1"/>
  <c r="H60" i="1"/>
  <c r="M72" i="1"/>
  <c r="M76" i="1"/>
  <c r="M75" i="1" s="1"/>
  <c r="L80" i="1"/>
  <c r="L79" i="1" s="1"/>
  <c r="N102" i="1"/>
  <c r="D114" i="1"/>
  <c r="D113" i="1" s="1"/>
  <c r="M134" i="1"/>
  <c r="M133" i="1" s="1"/>
  <c r="K136" i="1"/>
  <c r="K135" i="1" s="1"/>
  <c r="K138" i="1"/>
  <c r="H141" i="1"/>
  <c r="K142" i="1"/>
  <c r="H145" i="1"/>
  <c r="K153" i="1"/>
  <c r="K152" i="1" s="1"/>
  <c r="O158" i="1"/>
  <c r="O157" i="1" s="1"/>
  <c r="K166" i="1"/>
  <c r="H174" i="1"/>
  <c r="H173" i="1" s="1"/>
  <c r="L15" i="1"/>
  <c r="L14" i="1" s="1"/>
  <c r="O22" i="1"/>
  <c r="L28" i="1"/>
  <c r="L27" i="1" s="1"/>
  <c r="L48" i="1"/>
  <c r="L47" i="1" s="1"/>
  <c r="M80" i="1"/>
  <c r="M79" i="1" s="1"/>
  <c r="L142" i="1"/>
  <c r="L145" i="1"/>
  <c r="L153" i="1"/>
  <c r="L152" i="1" s="1"/>
  <c r="H162" i="1"/>
  <c r="K174" i="1"/>
  <c r="K173" i="1" s="1"/>
  <c r="M15" i="1"/>
  <c r="M14" i="1" s="1"/>
  <c r="D17" i="1"/>
  <c r="D16" i="1" s="1"/>
  <c r="H21" i="1"/>
  <c r="H20" i="1" s="1"/>
  <c r="H40" i="1"/>
  <c r="H39" i="1" s="1"/>
  <c r="M48" i="1"/>
  <c r="M47" i="1" s="1"/>
  <c r="K50" i="1"/>
  <c r="K49" i="1" s="1"/>
  <c r="O72" i="1"/>
  <c r="N80" i="1"/>
  <c r="N79" i="1" s="1"/>
  <c r="K82" i="1"/>
  <c r="K81" i="1" s="1"/>
  <c r="H84" i="1"/>
  <c r="H83" i="1" s="1"/>
  <c r="D107" i="1"/>
  <c r="O114" i="1"/>
  <c r="O113" i="1" s="1"/>
  <c r="O138" i="1"/>
  <c r="M142" i="1"/>
  <c r="M145" i="1"/>
  <c r="K147" i="1"/>
  <c r="K146" i="1" s="1"/>
  <c r="M153" i="1"/>
  <c r="M152" i="1" s="1"/>
  <c r="H155" i="1"/>
  <c r="H154" i="1" s="1"/>
  <c r="M157" i="1"/>
  <c r="K162" i="1"/>
  <c r="H163" i="1"/>
  <c r="N166" i="1"/>
  <c r="N174" i="1"/>
  <c r="N173" i="1" s="1"/>
  <c r="O14" i="1"/>
  <c r="N15" i="1"/>
  <c r="N14" i="1" s="1"/>
  <c r="H17" i="1"/>
  <c r="H16" i="1" s="1"/>
  <c r="K40" i="1"/>
  <c r="K39" i="1" s="1"/>
  <c r="O48" i="1"/>
  <c r="O47" i="1" s="1"/>
  <c r="M50" i="1"/>
  <c r="M49" i="1" s="1"/>
  <c r="K59" i="1"/>
  <c r="O80" i="1"/>
  <c r="K84" i="1"/>
  <c r="K83" i="1" s="1"/>
  <c r="D109" i="1"/>
  <c r="O124" i="1"/>
  <c r="O123" i="1" s="1"/>
  <c r="M140" i="1"/>
  <c r="O142" i="1"/>
  <c r="O145" i="1"/>
  <c r="M147" i="1"/>
  <c r="M146" i="1" s="1"/>
  <c r="O153" i="1"/>
  <c r="O152" i="1" s="1"/>
  <c r="M155" i="1"/>
  <c r="M154" i="1" s="1"/>
  <c r="L162" i="1"/>
  <c r="M163" i="1"/>
  <c r="M180" i="1"/>
  <c r="N40" i="1"/>
  <c r="N39" i="1" s="1"/>
  <c r="D72" i="1"/>
  <c r="D80" i="1"/>
  <c r="D79" i="1" s="1"/>
  <c r="N84" i="1"/>
  <c r="N83" i="1" s="1"/>
  <c r="K86" i="1"/>
  <c r="K85" i="1" s="1"/>
  <c r="M88" i="1"/>
  <c r="M87" i="1" s="1"/>
  <c r="H90" i="1"/>
  <c r="H89" i="1" s="1"/>
  <c r="K95" i="1"/>
  <c r="K94" i="1" s="1"/>
  <c r="L97" i="1"/>
  <c r="L96" i="1" s="1"/>
  <c r="K99" i="1"/>
  <c r="K98" i="1" s="1"/>
  <c r="N103" i="1"/>
  <c r="L109" i="1"/>
  <c r="N117" i="1"/>
  <c r="K149" i="1"/>
  <c r="K148" i="1" s="1"/>
  <c r="H158" i="1"/>
  <c r="H157" i="1" s="1"/>
  <c r="N162" i="1"/>
  <c r="O163" i="1"/>
  <c r="D15" i="1"/>
  <c r="D14" i="1" s="1"/>
  <c r="O32" i="1"/>
  <c r="O31" i="1" s="1"/>
  <c r="O40" i="1"/>
  <c r="O39" i="1" s="1"/>
  <c r="L41" i="1"/>
  <c r="D44" i="1"/>
  <c r="D43" i="1" s="1"/>
  <c r="N76" i="1"/>
  <c r="N75" i="1" s="1"/>
  <c r="D92" i="1"/>
  <c r="D91" i="1" s="1"/>
  <c r="D105" i="1"/>
  <c r="H170" i="1"/>
  <c r="H169" i="1" s="1"/>
  <c r="L174" i="1"/>
  <c r="L173" i="1" s="1"/>
  <c r="D179" i="1"/>
  <c r="D178" i="1" s="1"/>
  <c r="D19" i="1"/>
  <c r="D18" i="1" s="1"/>
  <c r="H26" i="1"/>
  <c r="H25" i="1" s="1"/>
  <c r="K28" i="1"/>
  <c r="K27" i="1" s="1"/>
  <c r="D32" i="1"/>
  <c r="D31" i="1" s="1"/>
  <c r="H44" i="1"/>
  <c r="H43" i="1" s="1"/>
  <c r="N48" i="1"/>
  <c r="N47" i="1" s="1"/>
  <c r="H50" i="1"/>
  <c r="H49" i="1" s="1"/>
  <c r="K56" i="1"/>
  <c r="H59" i="1"/>
  <c r="K60" i="1"/>
  <c r="O64" i="1"/>
  <c r="O63" i="1" s="1"/>
  <c r="K68" i="1"/>
  <c r="K67" i="1" s="1"/>
  <c r="O76" i="1"/>
  <c r="O75" i="1" s="1"/>
  <c r="N78" i="1"/>
  <c r="N77" i="1" s="1"/>
  <c r="O88" i="1"/>
  <c r="O87" i="1" s="1"/>
  <c r="K90" i="1"/>
  <c r="K89" i="1" s="1"/>
  <c r="H92" i="1"/>
  <c r="H91" i="1" s="1"/>
  <c r="M95" i="1"/>
  <c r="M94" i="1" s="1"/>
  <c r="H97" i="1"/>
  <c r="H96" i="1" s="1"/>
  <c r="O103" i="1"/>
  <c r="H105" i="1"/>
  <c r="K109" i="1"/>
  <c r="D110" i="1"/>
  <c r="M126" i="1"/>
  <c r="M125" i="1" s="1"/>
  <c r="N133" i="1"/>
  <c r="L136" i="1"/>
  <c r="L135" i="1" s="1"/>
  <c r="H138" i="1"/>
  <c r="K139" i="1"/>
  <c r="N142" i="1"/>
  <c r="K145" i="1"/>
  <c r="L149" i="1"/>
  <c r="L148" i="1" s="1"/>
  <c r="D155" i="1"/>
  <c r="D154" i="1" s="1"/>
  <c r="D158" i="1"/>
  <c r="D157" i="1" s="1"/>
  <c r="N163" i="1"/>
  <c r="H165" i="1"/>
  <c r="D166" i="1"/>
  <c r="K170" i="1"/>
  <c r="K169" i="1" s="1"/>
  <c r="M174" i="1"/>
  <c r="M173" i="1" s="1"/>
  <c r="H179" i="1"/>
  <c r="H178" i="1" s="1"/>
  <c r="H19" i="1"/>
  <c r="H18" i="1" s="1"/>
  <c r="D23" i="1"/>
  <c r="D22" i="1" s="1"/>
  <c r="H32" i="1"/>
  <c r="H31" i="1" s="1"/>
  <c r="K44" i="1"/>
  <c r="K43" i="1" s="1"/>
  <c r="K92" i="1"/>
  <c r="K91" i="1" s="1"/>
  <c r="K105" i="1"/>
  <c r="D106" i="1"/>
  <c r="H110" i="1"/>
  <c r="D122" i="1"/>
  <c r="D121" i="1" s="1"/>
  <c r="K165" i="1"/>
  <c r="L170" i="1"/>
  <c r="L169" i="1" s="1"/>
  <c r="O16" i="1"/>
  <c r="K19" i="1"/>
  <c r="H23" i="1"/>
  <c r="H22" i="1" s="1"/>
  <c r="M28" i="1"/>
  <c r="M27" i="1" s="1"/>
  <c r="K32" i="1"/>
  <c r="K31" i="1" s="1"/>
  <c r="K35" i="1"/>
  <c r="K34" i="1" s="1"/>
  <c r="L44" i="1"/>
  <c r="L43" i="1" s="1"/>
  <c r="M56" i="1"/>
  <c r="M55" i="1" s="1"/>
  <c r="M60" i="1"/>
  <c r="D64" i="1"/>
  <c r="D63" i="1" s="1"/>
  <c r="M68" i="1"/>
  <c r="M67" i="1" s="1"/>
  <c r="D76" i="1"/>
  <c r="D75" i="1" s="1"/>
  <c r="D88" i="1"/>
  <c r="D87" i="1" s="1"/>
  <c r="L92" i="1"/>
  <c r="D103" i="1"/>
  <c r="L105" i="1"/>
  <c r="K106" i="1"/>
  <c r="H107" i="1"/>
  <c r="M109" i="1"/>
  <c r="K110" i="1"/>
  <c r="K122" i="1"/>
  <c r="K121" i="1" s="1"/>
  <c r="L165" i="1"/>
  <c r="M170" i="1"/>
  <c r="M169" i="1" s="1"/>
  <c r="O174" i="1"/>
  <c r="O173" i="1" s="1"/>
  <c r="M176" i="1"/>
  <c r="M175" i="1" s="1"/>
  <c r="N179" i="1"/>
  <c r="N178" i="1" s="1"/>
  <c r="N181" i="1"/>
  <c r="L19" i="1"/>
  <c r="L18" i="1" s="1"/>
  <c r="K23" i="1"/>
  <c r="K22" i="1" s="1"/>
  <c r="N28" i="1"/>
  <c r="N27" i="1" s="1"/>
  <c r="L32" i="1"/>
  <c r="L31" i="1" s="1"/>
  <c r="L35" i="1"/>
  <c r="L34" i="1" s="1"/>
  <c r="M44" i="1"/>
  <c r="M43" i="1" s="1"/>
  <c r="D48" i="1"/>
  <c r="D47" i="1" s="1"/>
  <c r="N56" i="1"/>
  <c r="N55" i="1" s="1"/>
  <c r="H58" i="1"/>
  <c r="N60" i="1"/>
  <c r="H64" i="1"/>
  <c r="H63" i="1" s="1"/>
  <c r="O67" i="1"/>
  <c r="N68" i="1"/>
  <c r="N67" i="1" s="1"/>
  <c r="H76" i="1"/>
  <c r="H75" i="1" s="1"/>
  <c r="H88" i="1"/>
  <c r="H87" i="1" s="1"/>
  <c r="M92" i="1"/>
  <c r="M91" i="1" s="1"/>
  <c r="M105" i="1"/>
  <c r="L106" i="1"/>
  <c r="M107" i="1"/>
  <c r="N109" i="1"/>
  <c r="L110" i="1"/>
  <c r="L122" i="1"/>
  <c r="L121" i="1" s="1"/>
  <c r="D142" i="1"/>
  <c r="L154" i="1"/>
  <c r="O155" i="1"/>
  <c r="O154" i="1" s="1"/>
  <c r="L158" i="1"/>
  <c r="L157" i="1" s="1"/>
  <c r="D163" i="1"/>
  <c r="M165" i="1"/>
  <c r="N170" i="1"/>
  <c r="N169" i="1" s="1"/>
  <c r="M19" i="1"/>
  <c r="M18" i="1" s="1"/>
  <c r="L23" i="1"/>
  <c r="L22" i="1" s="1"/>
  <c r="H30" i="1"/>
  <c r="M32" i="1"/>
  <c r="M31" i="1" s="1"/>
  <c r="M35" i="1"/>
  <c r="M34" i="1" s="1"/>
  <c r="H42" i="1"/>
  <c r="H41" i="1" s="1"/>
  <c r="N44" i="1"/>
  <c r="N43" i="1" s="1"/>
  <c r="N58" i="1"/>
  <c r="K64" i="1"/>
  <c r="K63" i="1" s="1"/>
  <c r="H70" i="1"/>
  <c r="H69" i="1" s="1"/>
  <c r="K76" i="1"/>
  <c r="K75" i="1" s="1"/>
  <c r="H79" i="1"/>
  <c r="K88" i="1"/>
  <c r="K87" i="1" s="1"/>
  <c r="N92" i="1"/>
  <c r="N91" i="1" s="1"/>
  <c r="H103" i="1"/>
  <c r="N105" i="1"/>
  <c r="N106" i="1"/>
  <c r="M110" i="1"/>
  <c r="N122" i="1"/>
  <c r="N121" i="1" s="1"/>
  <c r="K124" i="1"/>
  <c r="K123" i="1" s="1"/>
  <c r="O146" i="1"/>
  <c r="O165" i="1"/>
  <c r="N19" i="1"/>
  <c r="N18" i="1" s="1"/>
  <c r="M23" i="1"/>
  <c r="M22" i="1" s="1"/>
  <c r="N42" i="1"/>
  <c r="N41" i="1" s="1"/>
  <c r="K70" i="1"/>
  <c r="K69" i="1" s="1"/>
  <c r="K102" i="1"/>
  <c r="K103" i="1"/>
  <c r="O106" i="1"/>
  <c r="O122" i="1"/>
  <c r="O121" i="1" s="1"/>
  <c r="L13" i="1"/>
  <c r="L12" i="1" s="1"/>
  <c r="K13" i="1"/>
  <c r="K12" i="1" s="1"/>
  <c r="O33" i="1"/>
  <c r="L39" i="1"/>
  <c r="L46" i="1"/>
  <c r="L45" i="1" s="1"/>
  <c r="N46" i="1"/>
  <c r="N45" i="1" s="1"/>
  <c r="M46" i="1"/>
  <c r="M45" i="1" s="1"/>
  <c r="K46" i="1"/>
  <c r="K45" i="1" s="1"/>
  <c r="H46" i="1"/>
  <c r="H45" i="1" s="1"/>
  <c r="O53" i="1"/>
  <c r="O51" i="1" s="1"/>
  <c r="D53" i="1"/>
  <c r="D52" i="1" s="1"/>
  <c r="N53" i="1"/>
  <c r="N51" i="1" s="1"/>
  <c r="M53" i="1"/>
  <c r="M52" i="1" s="1"/>
  <c r="L53" i="1"/>
  <c r="L52" i="1" s="1"/>
  <c r="K53" i="1"/>
  <c r="K52" i="1" s="1"/>
  <c r="H53" i="1"/>
  <c r="H51" i="1" s="1"/>
  <c r="O55" i="1"/>
  <c r="M17" i="1"/>
  <c r="M16" i="1" s="1"/>
  <c r="L21" i="1"/>
  <c r="L20" i="1" s="1"/>
  <c r="K21" i="1"/>
  <c r="K20" i="1" s="1"/>
  <c r="L30" i="1"/>
  <c r="N30" i="1"/>
  <c r="N29" i="1" s="1"/>
  <c r="M30" i="1"/>
  <c r="M29" i="1" s="1"/>
  <c r="K30" i="1"/>
  <c r="K29" i="1" s="1"/>
  <c r="H37" i="1"/>
  <c r="D9" i="1"/>
  <c r="H13" i="1"/>
  <c r="H12" i="1" s="1"/>
  <c r="N17" i="1"/>
  <c r="N16" i="1" s="1"/>
  <c r="O36" i="1"/>
  <c r="M20" i="1"/>
  <c r="D30" i="1"/>
  <c r="N37" i="1"/>
  <c r="N36" i="1" s="1"/>
  <c r="M37" i="1"/>
  <c r="L37" i="1"/>
  <c r="L36" i="1" s="1"/>
  <c r="K37" i="1"/>
  <c r="K36" i="1" s="1"/>
  <c r="D12" i="1"/>
  <c r="M13" i="1"/>
  <c r="L17" i="1"/>
  <c r="L16" i="1" s="1"/>
  <c r="K17" i="1"/>
  <c r="D46" i="1"/>
  <c r="L62" i="1"/>
  <c r="L61" i="1" s="1"/>
  <c r="O62" i="1"/>
  <c r="O61" i="1" s="1"/>
  <c r="N62" i="1"/>
  <c r="N61" i="1" s="1"/>
  <c r="M62" i="1"/>
  <c r="M61" i="1" s="1"/>
  <c r="K62" i="1"/>
  <c r="K61" i="1" s="1"/>
  <c r="H62" i="1"/>
  <c r="H61" i="1" s="1"/>
  <c r="N13" i="1"/>
  <c r="O13" i="1"/>
  <c r="O18" i="1"/>
  <c r="L25" i="1"/>
  <c r="O46" i="1"/>
  <c r="O45" i="1" s="1"/>
  <c r="K42" i="1"/>
  <c r="K41" i="1" s="1"/>
  <c r="L49" i="1"/>
  <c r="K58" i="1"/>
  <c r="N59" i="1"/>
  <c r="D59" i="1"/>
  <c r="L65" i="1"/>
  <c r="H78" i="1"/>
  <c r="L81" i="1"/>
  <c r="M127" i="1"/>
  <c r="M42" i="1"/>
  <c r="M41" i="1" s="1"/>
  <c r="M58" i="1"/>
  <c r="D70" i="1"/>
  <c r="D69" i="1" s="1"/>
  <c r="O70" i="1"/>
  <c r="O69" i="1" s="1"/>
  <c r="L83" i="1"/>
  <c r="D86" i="1"/>
  <c r="O86" i="1"/>
  <c r="O85" i="1" s="1"/>
  <c r="M90" i="1"/>
  <c r="M89" i="1" s="1"/>
  <c r="M97" i="1"/>
  <c r="M96" i="1" s="1"/>
  <c r="L99" i="1"/>
  <c r="K101" i="1"/>
  <c r="D102" i="1"/>
  <c r="O102" i="1"/>
  <c r="N116" i="1"/>
  <c r="N115" i="1" s="1"/>
  <c r="D116" i="1"/>
  <c r="O116" i="1"/>
  <c r="O115" i="1" s="1"/>
  <c r="M116" i="1"/>
  <c r="M115" i="1" s="1"/>
  <c r="L116" i="1"/>
  <c r="L115" i="1" s="1"/>
  <c r="K116" i="1"/>
  <c r="N31" i="1"/>
  <c r="H66" i="1"/>
  <c r="L69" i="1"/>
  <c r="H73" i="1"/>
  <c r="K78" i="1"/>
  <c r="K77" i="1" s="1"/>
  <c r="H82" i="1"/>
  <c r="H81" i="1" s="1"/>
  <c r="L85" i="1"/>
  <c r="N90" i="1"/>
  <c r="N89" i="1" s="1"/>
  <c r="N95" i="1"/>
  <c r="D95" i="1"/>
  <c r="N97" i="1"/>
  <c r="M99" i="1"/>
  <c r="M98" i="1" s="1"/>
  <c r="L101" i="1"/>
  <c r="M121" i="1"/>
  <c r="D26" i="1"/>
  <c r="D25" i="1" s="1"/>
  <c r="O26" i="1"/>
  <c r="D42" i="1"/>
  <c r="O42" i="1"/>
  <c r="O41" i="1" s="1"/>
  <c r="D58" i="1"/>
  <c r="O58" i="1"/>
  <c r="K73" i="1"/>
  <c r="M78" i="1"/>
  <c r="M77" i="1" s="1"/>
  <c r="L87" i="1"/>
  <c r="D90" i="1"/>
  <c r="D89" i="1" s="1"/>
  <c r="O90" i="1"/>
  <c r="O89" i="1" s="1"/>
  <c r="D97" i="1"/>
  <c r="D96" i="1" s="1"/>
  <c r="M101" i="1"/>
  <c r="L107" i="1"/>
  <c r="N107" i="1"/>
  <c r="K107" i="1"/>
  <c r="L111" i="1"/>
  <c r="O111" i="1"/>
  <c r="D111" i="1"/>
  <c r="K111" i="1"/>
  <c r="H111" i="1"/>
  <c r="N114" i="1"/>
  <c r="N113" i="1" s="1"/>
  <c r="M114" i="1"/>
  <c r="M113" i="1" s="1"/>
  <c r="L114" i="1"/>
  <c r="H113" i="1"/>
  <c r="N120" i="1"/>
  <c r="N119" i="1" s="1"/>
  <c r="D120" i="1"/>
  <c r="D119" i="1" s="1"/>
  <c r="O120" i="1"/>
  <c r="O119" i="1" s="1"/>
  <c r="L120" i="1"/>
  <c r="L119" i="1" s="1"/>
  <c r="K120" i="1"/>
  <c r="H120" i="1"/>
  <c r="N35" i="1"/>
  <c r="N34" i="1" s="1"/>
  <c r="D35" i="1"/>
  <c r="D34" i="1" s="1"/>
  <c r="H47" i="1"/>
  <c r="H86" i="1"/>
  <c r="L89" i="1"/>
  <c r="H95" i="1"/>
  <c r="N99" i="1"/>
  <c r="N98" i="1" s="1"/>
  <c r="N101" i="1"/>
  <c r="H102" i="1"/>
  <c r="L104" i="1"/>
  <c r="L59" i="1"/>
  <c r="M66" i="1"/>
  <c r="M65" i="1" s="1"/>
  <c r="M73" i="1"/>
  <c r="L75" i="1"/>
  <c r="D78" i="1"/>
  <c r="O78" i="1"/>
  <c r="M82" i="1"/>
  <c r="D101" i="1"/>
  <c r="O101" i="1"/>
  <c r="N66" i="1"/>
  <c r="N73" i="1"/>
  <c r="N82" i="1"/>
  <c r="N81" i="1" s="1"/>
  <c r="O96" i="1"/>
  <c r="N104" i="1"/>
  <c r="D104" i="1"/>
  <c r="O104" i="1"/>
  <c r="K104" i="1"/>
  <c r="H104" i="1"/>
  <c r="O118" i="1"/>
  <c r="O117" i="1" s="1"/>
  <c r="D118" i="1"/>
  <c r="D117" i="1" s="1"/>
  <c r="M118" i="1"/>
  <c r="M117" i="1" s="1"/>
  <c r="L118" i="1"/>
  <c r="L117" i="1" s="1"/>
  <c r="K118" i="1"/>
  <c r="K117" i="1" s="1"/>
  <c r="H118" i="1"/>
  <c r="H117" i="1" s="1"/>
  <c r="M123" i="1"/>
  <c r="O43" i="1"/>
  <c r="D50" i="1"/>
  <c r="D49" i="1" s="1"/>
  <c r="O50" i="1"/>
  <c r="O59" i="1"/>
  <c r="L63" i="1"/>
  <c r="D66" i="1"/>
  <c r="D65" i="1" s="1"/>
  <c r="O66" i="1"/>
  <c r="O65" i="1" s="1"/>
  <c r="M70" i="1"/>
  <c r="M69" i="1" s="1"/>
  <c r="D73" i="1"/>
  <c r="D82" i="1"/>
  <c r="D81" i="1" s="1"/>
  <c r="O82" i="1"/>
  <c r="O81" i="1" s="1"/>
  <c r="M86" i="1"/>
  <c r="M85" i="1" s="1"/>
  <c r="O91" i="1"/>
  <c r="L95" i="1"/>
  <c r="L94" i="1" s="1"/>
  <c r="O98" i="1"/>
  <c r="M102" i="1"/>
  <c r="N128" i="1"/>
  <c r="N127" i="1" s="1"/>
  <c r="D128" i="1"/>
  <c r="N140" i="1"/>
  <c r="D140" i="1"/>
  <c r="L140" i="1"/>
  <c r="L143" i="1"/>
  <c r="N108" i="1"/>
  <c r="D108" i="1"/>
  <c r="N124" i="1"/>
  <c r="N123" i="1" s="1"/>
  <c r="D124" i="1"/>
  <c r="D123" i="1" s="1"/>
  <c r="K125" i="1"/>
  <c r="O126" i="1"/>
  <c r="O125" i="1" s="1"/>
  <c r="H130" i="1"/>
  <c r="L134" i="1"/>
  <c r="L133" i="1" s="1"/>
  <c r="M139" i="1"/>
  <c r="D143" i="1"/>
  <c r="K151" i="1"/>
  <c r="K150" i="1" s="1"/>
  <c r="O169" i="1"/>
  <c r="N172" i="1"/>
  <c r="N171" i="1" s="1"/>
  <c r="D172" i="1"/>
  <c r="D171" i="1" s="1"/>
  <c r="L172" i="1"/>
  <c r="L171" i="1" s="1"/>
  <c r="O172" i="1"/>
  <c r="O171" i="1" s="1"/>
  <c r="M172" i="1"/>
  <c r="M171" i="1" s="1"/>
  <c r="K172" i="1"/>
  <c r="K171" i="1" s="1"/>
  <c r="H172" i="1"/>
  <c r="H171" i="1" s="1"/>
  <c r="H128" i="1"/>
  <c r="H127" i="1" s="1"/>
  <c r="K130" i="1"/>
  <c r="K129" i="1" s="1"/>
  <c r="N136" i="1"/>
  <c r="D136" i="1"/>
  <c r="O136" i="1"/>
  <c r="O135" i="1" s="1"/>
  <c r="L147" i="1"/>
  <c r="L146" i="1" s="1"/>
  <c r="N147" i="1"/>
  <c r="N146" i="1" s="1"/>
  <c r="M151" i="1"/>
  <c r="H106" i="1"/>
  <c r="H108" i="1"/>
  <c r="H115" i="1"/>
  <c r="H122" i="1"/>
  <c r="H124" i="1"/>
  <c r="H123" i="1" s="1"/>
  <c r="K128" i="1"/>
  <c r="L130" i="1"/>
  <c r="L129" i="1" s="1"/>
  <c r="H143" i="1"/>
  <c r="D147" i="1"/>
  <c r="N148" i="1"/>
  <c r="N151" i="1"/>
  <c r="N150" i="1" s="1"/>
  <c r="L128" i="1"/>
  <c r="L127" i="1" s="1"/>
  <c r="N129" i="1"/>
  <c r="M130" i="1"/>
  <c r="M129" i="1" s="1"/>
  <c r="O134" i="1"/>
  <c r="O133" i="1" s="1"/>
  <c r="D134" i="1"/>
  <c r="M135" i="1"/>
  <c r="L139" i="1"/>
  <c r="K140" i="1"/>
  <c r="K143" i="1"/>
  <c r="O150" i="1"/>
  <c r="M143" i="1"/>
  <c r="L151" i="1"/>
  <c r="H151" i="1"/>
  <c r="L108" i="1"/>
  <c r="L124" i="1"/>
  <c r="L126" i="1"/>
  <c r="O128" i="1"/>
  <c r="O127" i="1" s="1"/>
  <c r="O130" i="1"/>
  <c r="O129" i="1" s="1"/>
  <c r="L138" i="1"/>
  <c r="H139" i="1"/>
  <c r="O140" i="1"/>
  <c r="N143" i="1"/>
  <c r="H147" i="1"/>
  <c r="N164" i="1"/>
  <c r="D164" i="1"/>
  <c r="L164" i="1"/>
  <c r="O164" i="1"/>
  <c r="M164" i="1"/>
  <c r="K164" i="1"/>
  <c r="H164" i="1"/>
  <c r="O167" i="1"/>
  <c r="K155" i="1"/>
  <c r="N176" i="1"/>
  <c r="N175" i="1" s="1"/>
  <c r="D176" i="1"/>
  <c r="L176" i="1"/>
  <c r="L175" i="1" s="1"/>
  <c r="N144" i="1"/>
  <c r="D144" i="1"/>
  <c r="L144" i="1"/>
  <c r="N152" i="1"/>
  <c r="N155" i="1"/>
  <c r="N154" i="1" s="1"/>
  <c r="N160" i="1"/>
  <c r="N159" i="1" s="1"/>
  <c r="D160" i="1"/>
  <c r="L160" i="1"/>
  <c r="L159" i="1" s="1"/>
  <c r="N168" i="1"/>
  <c r="N167" i="1" s="1"/>
  <c r="D168" i="1"/>
  <c r="L168" i="1"/>
  <c r="K159" i="1"/>
  <c r="H176" i="1"/>
  <c r="H175" i="1" s="1"/>
  <c r="H168" i="1"/>
  <c r="K176" i="1"/>
  <c r="K175" i="1" s="1"/>
  <c r="I176" i="1"/>
  <c r="D145" i="1"/>
  <c r="D149" i="1"/>
  <c r="D148" i="1" s="1"/>
  <c r="D153" i="1"/>
  <c r="D165" i="1"/>
  <c r="D173" i="1"/>
  <c r="D181" i="1"/>
  <c r="O181" i="1"/>
  <c r="O177" i="1" s="1"/>
  <c r="L179" i="1"/>
  <c r="L178" i="1" s="1"/>
  <c r="M179" i="1"/>
  <c r="H181" i="1"/>
  <c r="E181" i="1" s="1"/>
  <c r="E180" i="1" s="1"/>
  <c r="K181" i="1"/>
  <c r="L181" i="1"/>
  <c r="L180" i="1" s="1"/>
  <c r="O11" i="1" l="1"/>
  <c r="N71" i="1"/>
  <c r="L74" i="1"/>
  <c r="L161" i="1"/>
  <c r="K57" i="1"/>
  <c r="F166" i="1"/>
  <c r="F162" i="1"/>
  <c r="D51" i="1"/>
  <c r="L57" i="1"/>
  <c r="M57" i="1"/>
  <c r="F170" i="1"/>
  <c r="F169" i="1" s="1"/>
  <c r="F105" i="1"/>
  <c r="E179" i="1"/>
  <c r="E178" i="1" s="1"/>
  <c r="M71" i="1"/>
  <c r="H33" i="1"/>
  <c r="N177" i="1"/>
  <c r="F149" i="1"/>
  <c r="F148" i="1" s="1"/>
  <c r="F141" i="1"/>
  <c r="D71" i="1"/>
  <c r="F158" i="1"/>
  <c r="N180" i="1"/>
  <c r="F153" i="1"/>
  <c r="F152" i="1" s="1"/>
  <c r="F26" i="1"/>
  <c r="F25" i="1" s="1"/>
  <c r="F60" i="1"/>
  <c r="H57" i="1"/>
  <c r="F84" i="1"/>
  <c r="F83" i="1" s="1"/>
  <c r="M51" i="1"/>
  <c r="F40" i="1"/>
  <c r="F39" i="1" s="1"/>
  <c r="F168" i="1"/>
  <c r="F167" i="1" s="1"/>
  <c r="L91" i="1"/>
  <c r="F19" i="1"/>
  <c r="F18" i="1" s="1"/>
  <c r="F50" i="1"/>
  <c r="F49" i="1" s="1"/>
  <c r="O52" i="1"/>
  <c r="K18" i="1"/>
  <c r="H71" i="1"/>
  <c r="F163" i="1"/>
  <c r="F142" i="1"/>
  <c r="F72" i="1"/>
  <c r="H38" i="1"/>
  <c r="F44" i="1"/>
  <c r="F43" i="1" s="1"/>
  <c r="M24" i="1"/>
  <c r="F165" i="1"/>
  <c r="L38" i="1"/>
  <c r="L51" i="1"/>
  <c r="N57" i="1"/>
  <c r="F23" i="1"/>
  <c r="F22" i="1" s="1"/>
  <c r="E176" i="1"/>
  <c r="E175" i="1" s="1"/>
  <c r="F109" i="1"/>
  <c r="F56" i="1"/>
  <c r="F55" i="1" s="1"/>
  <c r="N52" i="1"/>
  <c r="K100" i="1"/>
  <c r="F122" i="1"/>
  <c r="F121" i="1" s="1"/>
  <c r="F179" i="1"/>
  <c r="F178" i="1" s="1"/>
  <c r="R178" i="1" s="1"/>
  <c r="F48" i="1"/>
  <c r="F47" i="1" s="1"/>
  <c r="F145" i="1"/>
  <c r="F80" i="1"/>
  <c r="F79" i="1" s="1"/>
  <c r="N161" i="1"/>
  <c r="K55" i="1"/>
  <c r="F103" i="1"/>
  <c r="H74" i="1"/>
  <c r="F181" i="1"/>
  <c r="F180" i="1" s="1"/>
  <c r="H24" i="1"/>
  <c r="O71" i="1"/>
  <c r="O137" i="1"/>
  <c r="O156" i="1"/>
  <c r="F114" i="1"/>
  <c r="F113" i="1" s="1"/>
  <c r="F76" i="1"/>
  <c r="F75" i="1" s="1"/>
  <c r="D57" i="1"/>
  <c r="F116" i="1"/>
  <c r="F115" i="1" s="1"/>
  <c r="N11" i="1"/>
  <c r="K11" i="1"/>
  <c r="F15" i="1"/>
  <c r="F14" i="1" s="1"/>
  <c r="N38" i="1"/>
  <c r="O79" i="1"/>
  <c r="D132" i="1"/>
  <c r="F102" i="1"/>
  <c r="F64" i="1"/>
  <c r="F63" i="1" s="1"/>
  <c r="F32" i="1"/>
  <c r="F31" i="1" s="1"/>
  <c r="K24" i="1"/>
  <c r="F151" i="1"/>
  <c r="F150" i="1" s="1"/>
  <c r="H100" i="1"/>
  <c r="L33" i="1"/>
  <c r="N137" i="1"/>
  <c r="M132" i="1"/>
  <c r="D112" i="1"/>
  <c r="F73" i="1"/>
  <c r="F30" i="1"/>
  <c r="F29" i="1" s="1"/>
  <c r="L11" i="1"/>
  <c r="M156" i="1"/>
  <c r="D33" i="1"/>
  <c r="L100" i="1"/>
  <c r="L167" i="1"/>
  <c r="H132" i="1"/>
  <c r="F53" i="1"/>
  <c r="F51" i="1" s="1"/>
  <c r="N54" i="1"/>
  <c r="H29" i="1"/>
  <c r="F88" i="1"/>
  <c r="F87" i="1" s="1"/>
  <c r="O180" i="1"/>
  <c r="M178" i="1"/>
  <c r="F139" i="1"/>
  <c r="F78" i="1"/>
  <c r="F77" i="1" s="1"/>
  <c r="F107" i="1"/>
  <c r="K51" i="1"/>
  <c r="K132" i="1"/>
  <c r="M54" i="1"/>
  <c r="O100" i="1"/>
  <c r="F144" i="1"/>
  <c r="F128" i="1"/>
  <c r="F127" i="1" s="1"/>
  <c r="F104" i="1"/>
  <c r="F70" i="1"/>
  <c r="F69" i="1" s="1"/>
  <c r="K71" i="1"/>
  <c r="F58" i="1"/>
  <c r="F21" i="1"/>
  <c r="F20" i="1" s="1"/>
  <c r="F174" i="1"/>
  <c r="F173" i="1" s="1"/>
  <c r="F143" i="1"/>
  <c r="K54" i="1"/>
  <c r="L150" i="1"/>
  <c r="F108" i="1"/>
  <c r="F140" i="1"/>
  <c r="D127" i="1"/>
  <c r="M131" i="1"/>
  <c r="F99" i="1"/>
  <c r="F98" i="1" s="1"/>
  <c r="H54" i="1"/>
  <c r="F106" i="1"/>
  <c r="F68" i="1"/>
  <c r="F67" i="1" s="1"/>
  <c r="O54" i="1"/>
  <c r="F13" i="1"/>
  <c r="F12" i="1" s="1"/>
  <c r="M177" i="1"/>
  <c r="F130" i="1"/>
  <c r="F129" i="1" s="1"/>
  <c r="N100" i="1"/>
  <c r="M93" i="1"/>
  <c r="M11" i="1"/>
  <c r="H10" i="1"/>
  <c r="N24" i="1"/>
  <c r="F110" i="1"/>
  <c r="F28" i="1"/>
  <c r="F27" i="1" s="1"/>
  <c r="M137" i="1"/>
  <c r="M161" i="1"/>
  <c r="F82" i="1"/>
  <c r="F81" i="1" s="1"/>
  <c r="H11" i="1"/>
  <c r="O161" i="1"/>
  <c r="O112" i="1"/>
  <c r="O74" i="1"/>
  <c r="O49" i="1"/>
  <c r="F97" i="1"/>
  <c r="F96" i="1" s="1"/>
  <c r="L98" i="1"/>
  <c r="M12" i="1"/>
  <c r="F92" i="1"/>
  <c r="F91" i="1" s="1"/>
  <c r="H177" i="1"/>
  <c r="F124" i="1"/>
  <c r="F123" i="1" s="1"/>
  <c r="F136" i="1"/>
  <c r="F135" i="1" s="1"/>
  <c r="F172" i="1"/>
  <c r="F171" i="1" s="1"/>
  <c r="L54" i="1"/>
  <c r="D167" i="1"/>
  <c r="L156" i="1"/>
  <c r="F138" i="1"/>
  <c r="L137" i="1"/>
  <c r="L132" i="1"/>
  <c r="L131" i="1"/>
  <c r="D180" i="1"/>
  <c r="D177" i="1"/>
  <c r="F164" i="1"/>
  <c r="D152" i="1"/>
  <c r="F155" i="1"/>
  <c r="F154" i="1" s="1"/>
  <c r="K154" i="1"/>
  <c r="H156" i="1"/>
  <c r="K127" i="1"/>
  <c r="K131" i="1"/>
  <c r="D100" i="1"/>
  <c r="F147" i="1"/>
  <c r="F146" i="1" s="1"/>
  <c r="H119" i="1"/>
  <c r="M81" i="1"/>
  <c r="K74" i="1"/>
  <c r="M38" i="1"/>
  <c r="O38" i="1"/>
  <c r="O25" i="1"/>
  <c r="F35" i="1"/>
  <c r="K156" i="1"/>
  <c r="K137" i="1"/>
  <c r="N131" i="1"/>
  <c r="K119" i="1"/>
  <c r="F120" i="1"/>
  <c r="F119" i="1" s="1"/>
  <c r="L112" i="1"/>
  <c r="L113" i="1"/>
  <c r="F111" i="1"/>
  <c r="O77" i="1"/>
  <c r="O24" i="1"/>
  <c r="F176" i="1"/>
  <c r="F175" i="1" s="1"/>
  <c r="M150" i="1"/>
  <c r="H150" i="1"/>
  <c r="D146" i="1"/>
  <c r="N135" i="1"/>
  <c r="L123" i="1"/>
  <c r="D133" i="1"/>
  <c r="H65" i="1"/>
  <c r="K93" i="1"/>
  <c r="D77" i="1"/>
  <c r="F66" i="1"/>
  <c r="F65" i="1" s="1"/>
  <c r="K33" i="1"/>
  <c r="F37" i="1"/>
  <c r="F36" i="1" s="1"/>
  <c r="D29" i="1"/>
  <c r="F46" i="1"/>
  <c r="F45" i="1" s="1"/>
  <c r="F157" i="1"/>
  <c r="H137" i="1"/>
  <c r="H131" i="1"/>
  <c r="H180" i="1"/>
  <c r="F160" i="1"/>
  <c r="F159" i="1" s="1"/>
  <c r="H121" i="1"/>
  <c r="O131" i="1"/>
  <c r="N96" i="1"/>
  <c r="H85" i="1"/>
  <c r="M100" i="1"/>
  <c r="D94" i="1"/>
  <c r="N65" i="1"/>
  <c r="H77" i="1"/>
  <c r="F62" i="1"/>
  <c r="F61" i="1" s="1"/>
  <c r="F118" i="1"/>
  <c r="F117" i="1" s="1"/>
  <c r="H36" i="1"/>
  <c r="L10" i="1"/>
  <c r="L182" i="1" s="1"/>
  <c r="F90" i="1"/>
  <c r="F89" i="1" s="1"/>
  <c r="O10" i="1"/>
  <c r="O182" i="1" s="1"/>
  <c r="O12" i="1"/>
  <c r="N93" i="1"/>
  <c r="D85" i="1"/>
  <c r="M74" i="1"/>
  <c r="N94" i="1"/>
  <c r="F17" i="1"/>
  <c r="F16" i="1" s="1"/>
  <c r="K16" i="1"/>
  <c r="N33" i="1"/>
  <c r="H167" i="1"/>
  <c r="H146" i="1"/>
  <c r="D137" i="1"/>
  <c r="F126" i="1"/>
  <c r="F125" i="1" s="1"/>
  <c r="N132" i="1"/>
  <c r="H129" i="1"/>
  <c r="H161" i="1"/>
  <c r="M112" i="1"/>
  <c r="F86" i="1"/>
  <c r="F85" i="1" s="1"/>
  <c r="D74" i="1"/>
  <c r="N74" i="1"/>
  <c r="O132" i="1"/>
  <c r="D115" i="1"/>
  <c r="O57" i="1"/>
  <c r="M10" i="1"/>
  <c r="M182" i="1" s="1"/>
  <c r="F101" i="1"/>
  <c r="M33" i="1"/>
  <c r="M36" i="1"/>
  <c r="H52" i="1"/>
  <c r="I175" i="1"/>
  <c r="D159" i="1"/>
  <c r="N156" i="1"/>
  <c r="N112" i="1"/>
  <c r="L125" i="1"/>
  <c r="K161" i="1"/>
  <c r="D135" i="1"/>
  <c r="L93" i="1"/>
  <c r="H94" i="1"/>
  <c r="F95" i="1"/>
  <c r="O93" i="1"/>
  <c r="F59" i="1"/>
  <c r="D45" i="1"/>
  <c r="F42" i="1"/>
  <c r="K38" i="1"/>
  <c r="D24" i="1"/>
  <c r="N12" i="1"/>
  <c r="K10" i="1"/>
  <c r="K182" i="1" s="1"/>
  <c r="K180" i="1"/>
  <c r="K177" i="1"/>
  <c r="L177" i="1"/>
  <c r="D175" i="1"/>
  <c r="F134" i="1"/>
  <c r="H112" i="1"/>
  <c r="H93" i="1"/>
  <c r="D41" i="1"/>
  <c r="K115" i="1"/>
  <c r="K112" i="1"/>
  <c r="N10" i="1"/>
  <c r="N182" i="1" s="1"/>
  <c r="L29" i="1"/>
  <c r="L24" i="1"/>
  <c r="E177" i="1" l="1"/>
  <c r="F161" i="1"/>
  <c r="R179" i="1"/>
  <c r="R181" i="1"/>
  <c r="F71" i="1"/>
  <c r="F177" i="1"/>
  <c r="F52" i="1"/>
  <c r="H182" i="1"/>
  <c r="F24" i="1"/>
  <c r="F137" i="1"/>
  <c r="R176" i="1"/>
  <c r="F54" i="1"/>
  <c r="R175" i="1"/>
  <c r="F100" i="1"/>
  <c r="F112" i="1"/>
  <c r="F156" i="1"/>
  <c r="F38" i="1"/>
  <c r="F41" i="1"/>
  <c r="F94" i="1"/>
  <c r="F93" i="1"/>
  <c r="F74" i="1"/>
  <c r="D182" i="1"/>
  <c r="F11" i="1"/>
  <c r="I174" i="1"/>
  <c r="F34" i="1"/>
  <c r="F33" i="1"/>
  <c r="R180" i="1"/>
  <c r="F57" i="1"/>
  <c r="F133" i="1"/>
  <c r="F132" i="1"/>
  <c r="F131" i="1"/>
  <c r="F10" i="1"/>
  <c r="R177" i="1" l="1"/>
  <c r="I173" i="1"/>
  <c r="E174" i="1"/>
  <c r="F182" i="1"/>
  <c r="E173" i="1" l="1"/>
  <c r="R173" i="1" s="1"/>
  <c r="R174" i="1"/>
  <c r="I172" i="1"/>
  <c r="I171" i="1" l="1"/>
  <c r="E172" i="1"/>
  <c r="E171" i="1" l="1"/>
  <c r="R171" i="1" s="1"/>
  <c r="R172" i="1"/>
  <c r="I170" i="1"/>
  <c r="E170" i="1" l="1"/>
  <c r="I169" i="1"/>
  <c r="I168" i="1" l="1"/>
  <c r="E169" i="1"/>
  <c r="R169" i="1" s="1"/>
  <c r="R170" i="1"/>
  <c r="E168" i="1" l="1"/>
  <c r="I167" i="1"/>
  <c r="I166" i="1" l="1"/>
  <c r="E167" i="1"/>
  <c r="R167" i="1" s="1"/>
  <c r="R168" i="1"/>
  <c r="E166" i="1" l="1"/>
  <c r="R166" i="1" s="1"/>
  <c r="I165" i="1"/>
  <c r="E165" i="1" l="1"/>
  <c r="R165" i="1" s="1"/>
  <c r="I164" i="1"/>
  <c r="E164" i="1" l="1"/>
  <c r="R164" i="1" s="1"/>
  <c r="I163" i="1"/>
  <c r="E163" i="1" l="1"/>
  <c r="R163" i="1" s="1"/>
  <c r="I162" i="1"/>
  <c r="I161" i="1" l="1"/>
  <c r="I160" i="1" l="1"/>
  <c r="R162" i="1"/>
  <c r="R161" i="1"/>
  <c r="E160" i="1" l="1"/>
  <c r="I159" i="1"/>
  <c r="I158" i="1" l="1"/>
  <c r="E159" i="1"/>
  <c r="R159" i="1" s="1"/>
  <c r="R160" i="1"/>
  <c r="E158" i="1" l="1"/>
  <c r="I157" i="1"/>
  <c r="I156" i="1" l="1"/>
  <c r="E157" i="1"/>
  <c r="R157" i="1" s="1"/>
  <c r="R156" i="1"/>
  <c r="R158" i="1"/>
  <c r="I155" i="1" l="1"/>
  <c r="E155" i="1" l="1"/>
  <c r="I154" i="1"/>
  <c r="I153" i="1" l="1"/>
  <c r="E154" i="1"/>
  <c r="R154" i="1" s="1"/>
  <c r="R155" i="1"/>
  <c r="E153" i="1" l="1"/>
  <c r="I152" i="1"/>
  <c r="I151" i="1" l="1"/>
  <c r="E152" i="1"/>
  <c r="R152" i="1" s="1"/>
  <c r="R153" i="1"/>
  <c r="E151" i="1" l="1"/>
  <c r="I150" i="1"/>
  <c r="I149" i="1" l="1"/>
  <c r="R151" i="1"/>
  <c r="E150" i="1"/>
  <c r="R150" i="1" s="1"/>
  <c r="E149" i="1" l="1"/>
  <c r="I148" i="1"/>
  <c r="I147" i="1" l="1"/>
  <c r="E148" i="1"/>
  <c r="R148" i="1" s="1"/>
  <c r="R149" i="1"/>
  <c r="E147" i="1" l="1"/>
  <c r="I146" i="1"/>
  <c r="I145" i="1" l="1"/>
  <c r="E146" i="1"/>
  <c r="R146" i="1" s="1"/>
  <c r="R147" i="1"/>
  <c r="E145" i="1" l="1"/>
  <c r="R145" i="1" s="1"/>
  <c r="I144" i="1"/>
  <c r="E144" i="1" l="1"/>
  <c r="R144" i="1" s="1"/>
  <c r="I143" i="1"/>
  <c r="E143" i="1" l="1"/>
  <c r="R143" i="1" s="1"/>
  <c r="I142" i="1"/>
  <c r="E142" i="1" l="1"/>
  <c r="R142" i="1" s="1"/>
  <c r="I141" i="1"/>
  <c r="E141" i="1" l="1"/>
  <c r="R141" i="1" s="1"/>
  <c r="I140" i="1"/>
  <c r="E140" i="1" l="1"/>
  <c r="R140" i="1" s="1"/>
  <c r="I139" i="1"/>
  <c r="E139" i="1" l="1"/>
  <c r="R139" i="1" s="1"/>
  <c r="I138" i="1"/>
  <c r="E138" i="1" l="1"/>
  <c r="I137" i="1"/>
  <c r="E137" i="1" l="1"/>
  <c r="R137" i="1" s="1"/>
  <c r="R138" i="1"/>
  <c r="I136" i="1"/>
  <c r="E136" i="1" l="1"/>
  <c r="I135" i="1"/>
  <c r="I134" i="1" l="1"/>
  <c r="E135" i="1"/>
  <c r="R135" i="1" s="1"/>
  <c r="R136" i="1"/>
  <c r="E134" i="1" l="1"/>
  <c r="I133" i="1"/>
  <c r="I132" i="1" l="1"/>
  <c r="E133" i="1"/>
  <c r="R133" i="1" s="1"/>
  <c r="E132" i="1"/>
  <c r="R132" i="1" s="1"/>
  <c r="R134" i="1"/>
  <c r="R131" i="1" l="1"/>
  <c r="I131" i="1"/>
  <c r="I130" i="1" l="1"/>
  <c r="E130" i="1" l="1"/>
  <c r="I129" i="1"/>
  <c r="E129" i="1" l="1"/>
  <c r="R129" i="1" s="1"/>
  <c r="R130" i="1"/>
  <c r="I128" i="1"/>
  <c r="E128" i="1" l="1"/>
  <c r="I127" i="1"/>
  <c r="I126" i="1" l="1"/>
  <c r="E127" i="1"/>
  <c r="R127" i="1" s="1"/>
  <c r="R128" i="1"/>
  <c r="E126" i="1" l="1"/>
  <c r="I125" i="1"/>
  <c r="I124" i="1" l="1"/>
  <c r="E125" i="1"/>
  <c r="R125" i="1" s="1"/>
  <c r="R126" i="1"/>
  <c r="E124" i="1" l="1"/>
  <c r="I123" i="1"/>
  <c r="I122" i="1" l="1"/>
  <c r="E123" i="1"/>
  <c r="R123" i="1" s="1"/>
  <c r="R124" i="1"/>
  <c r="E122" i="1" l="1"/>
  <c r="I121" i="1"/>
  <c r="I120" i="1" l="1"/>
  <c r="R122" i="1"/>
  <c r="E121" i="1"/>
  <c r="R121" i="1" s="1"/>
  <c r="E120" i="1" l="1"/>
  <c r="I119" i="1"/>
  <c r="E119" i="1" l="1"/>
  <c r="R119" i="1" s="1"/>
  <c r="R120" i="1"/>
  <c r="I118" i="1"/>
  <c r="E118" i="1" l="1"/>
  <c r="I117" i="1"/>
  <c r="I116" i="1" l="1"/>
  <c r="E117" i="1"/>
  <c r="R117" i="1" s="1"/>
  <c r="R118" i="1"/>
  <c r="E116" i="1" l="1"/>
  <c r="I115" i="1"/>
  <c r="I114" i="1" l="1"/>
  <c r="E115" i="1"/>
  <c r="R115" i="1" s="1"/>
  <c r="R116" i="1"/>
  <c r="E114" i="1" l="1"/>
  <c r="I113" i="1"/>
  <c r="I112" i="1" l="1"/>
  <c r="E113" i="1"/>
  <c r="R113" i="1" s="1"/>
  <c r="E112" i="1"/>
  <c r="R112" i="1" s="1"/>
  <c r="R114" i="1"/>
  <c r="I111" i="1" l="1"/>
  <c r="E111" i="1" l="1"/>
  <c r="R111" i="1" s="1"/>
  <c r="I110" i="1"/>
  <c r="E110" i="1" l="1"/>
  <c r="R110" i="1" s="1"/>
  <c r="I109" i="1"/>
  <c r="E109" i="1" l="1"/>
  <c r="R109" i="1" s="1"/>
  <c r="I108" i="1"/>
  <c r="E108" i="1" l="1"/>
  <c r="R108" i="1" s="1"/>
  <c r="I107" i="1"/>
  <c r="E107" i="1" l="1"/>
  <c r="R107" i="1" s="1"/>
  <c r="I106" i="1"/>
  <c r="E106" i="1" l="1"/>
  <c r="R106" i="1" s="1"/>
  <c r="I105" i="1"/>
  <c r="E105" i="1" l="1"/>
  <c r="R105" i="1" s="1"/>
  <c r="I104" i="1"/>
  <c r="E104" i="1" l="1"/>
  <c r="R104" i="1" s="1"/>
  <c r="I103" i="1"/>
  <c r="E103" i="1" l="1"/>
  <c r="R103" i="1" s="1"/>
  <c r="I102" i="1"/>
  <c r="E102" i="1" l="1"/>
  <c r="R102" i="1" s="1"/>
  <c r="I101" i="1"/>
  <c r="E101" i="1" l="1"/>
  <c r="I100" i="1"/>
  <c r="E100" i="1" l="1"/>
  <c r="R100" i="1" s="1"/>
  <c r="R101" i="1"/>
  <c r="I99" i="1"/>
  <c r="I98" i="1" l="1"/>
  <c r="I97" i="1" l="1"/>
  <c r="R98" i="1"/>
  <c r="R99" i="1"/>
  <c r="E97" i="1" l="1"/>
  <c r="I96" i="1"/>
  <c r="I95" i="1" l="1"/>
  <c r="E96" i="1"/>
  <c r="R96" i="1" s="1"/>
  <c r="R97" i="1"/>
  <c r="E95" i="1" l="1"/>
  <c r="I94" i="1"/>
  <c r="I93" i="1" l="1"/>
  <c r="E94" i="1"/>
  <c r="R94" i="1" s="1"/>
  <c r="R93" i="1"/>
  <c r="R95" i="1"/>
  <c r="I92" i="1" l="1"/>
  <c r="E92" i="1" l="1"/>
  <c r="I91" i="1"/>
  <c r="E91" i="1" l="1"/>
  <c r="R91" i="1" s="1"/>
  <c r="R92" i="1"/>
  <c r="I90" i="1"/>
  <c r="E90" i="1" l="1"/>
  <c r="I89" i="1"/>
  <c r="I88" i="1" l="1"/>
  <c r="E89" i="1"/>
  <c r="R89" i="1" s="1"/>
  <c r="R90" i="1"/>
  <c r="E88" i="1" l="1"/>
  <c r="I87" i="1"/>
  <c r="I86" i="1" l="1"/>
  <c r="E87" i="1"/>
  <c r="R87" i="1" s="1"/>
  <c r="R88" i="1"/>
  <c r="E86" i="1" l="1"/>
  <c r="I85" i="1"/>
  <c r="I84" i="1" l="1"/>
  <c r="E85" i="1"/>
  <c r="R85" i="1" s="1"/>
  <c r="R86" i="1"/>
  <c r="E84" i="1" l="1"/>
  <c r="I83" i="1"/>
  <c r="I82" i="1" l="1"/>
  <c r="E83" i="1"/>
  <c r="R83" i="1" s="1"/>
  <c r="R84" i="1"/>
  <c r="E82" i="1" l="1"/>
  <c r="I81" i="1"/>
  <c r="I80" i="1" l="1"/>
  <c r="E81" i="1"/>
  <c r="R81" i="1" s="1"/>
  <c r="R82" i="1"/>
  <c r="E80" i="1" l="1"/>
  <c r="I79" i="1"/>
  <c r="I78" i="1" l="1"/>
  <c r="E79" i="1"/>
  <c r="R79" i="1" s="1"/>
  <c r="R80" i="1"/>
  <c r="E78" i="1" l="1"/>
  <c r="I77" i="1"/>
  <c r="I76" i="1" l="1"/>
  <c r="E77" i="1"/>
  <c r="R77" i="1" s="1"/>
  <c r="R78" i="1"/>
  <c r="E76" i="1" l="1"/>
  <c r="I75" i="1"/>
  <c r="I74" i="1" l="1"/>
  <c r="E74" i="1"/>
  <c r="R74" i="1" s="1"/>
  <c r="E75" i="1"/>
  <c r="R75" i="1" s="1"/>
  <c r="R76" i="1"/>
  <c r="I73" i="1" l="1"/>
  <c r="E73" i="1" l="1"/>
  <c r="R73" i="1" s="1"/>
  <c r="I72" i="1"/>
  <c r="E72" i="1" l="1"/>
  <c r="I71" i="1"/>
  <c r="E71" i="1" l="1"/>
  <c r="R71" i="1" s="1"/>
  <c r="R72" i="1"/>
  <c r="I70" i="1"/>
  <c r="E70" i="1" l="1"/>
  <c r="I69" i="1"/>
  <c r="I68" i="1" l="1"/>
  <c r="E69" i="1"/>
  <c r="R69" i="1" s="1"/>
  <c r="R70" i="1"/>
  <c r="E68" i="1" l="1"/>
  <c r="I67" i="1"/>
  <c r="I66" i="1" l="1"/>
  <c r="E67" i="1"/>
  <c r="R67" i="1" s="1"/>
  <c r="R68" i="1"/>
  <c r="E66" i="1" l="1"/>
  <c r="I65" i="1"/>
  <c r="I64" i="1" l="1"/>
  <c r="E65" i="1"/>
  <c r="R65" i="1" s="1"/>
  <c r="R66" i="1"/>
  <c r="E64" i="1" l="1"/>
  <c r="I63" i="1"/>
  <c r="I62" i="1" l="1"/>
  <c r="E63" i="1"/>
  <c r="R63" i="1" s="1"/>
  <c r="R64" i="1"/>
  <c r="I61" i="1" l="1"/>
  <c r="I60" i="1" l="1"/>
  <c r="R61" i="1"/>
  <c r="R62" i="1"/>
  <c r="E60" i="1" l="1"/>
  <c r="R60" i="1" s="1"/>
  <c r="I59" i="1"/>
  <c r="E59" i="1" l="1"/>
  <c r="R59" i="1" s="1"/>
  <c r="I58" i="1"/>
  <c r="E58" i="1" l="1"/>
  <c r="I57" i="1"/>
  <c r="E57" i="1" l="1"/>
  <c r="R57" i="1" s="1"/>
  <c r="R58" i="1"/>
  <c r="I56" i="1"/>
  <c r="E56" i="1" l="1"/>
  <c r="I55" i="1"/>
  <c r="I54" i="1" l="1"/>
  <c r="E55" i="1"/>
  <c r="R55" i="1" s="1"/>
  <c r="R56" i="1"/>
  <c r="R54" i="1"/>
  <c r="I53" i="1" l="1"/>
  <c r="E53" i="1" l="1"/>
  <c r="I52" i="1"/>
  <c r="E51" i="1" l="1"/>
  <c r="R51" i="1" s="1"/>
  <c r="E52" i="1"/>
  <c r="R52" i="1" s="1"/>
  <c r="R53" i="1"/>
  <c r="I51" i="1"/>
  <c r="I50" i="1" l="1"/>
  <c r="E50" i="1" l="1"/>
  <c r="I49" i="1"/>
  <c r="E49" i="1" l="1"/>
  <c r="R49" i="1" s="1"/>
  <c r="R50" i="1"/>
  <c r="I48" i="1"/>
  <c r="E48" i="1" l="1"/>
  <c r="I47" i="1"/>
  <c r="I46" i="1" l="1"/>
  <c r="E47" i="1"/>
  <c r="R47" i="1" s="1"/>
  <c r="R48" i="1"/>
  <c r="E46" i="1" l="1"/>
  <c r="I45" i="1"/>
  <c r="I44" i="1" l="1"/>
  <c r="E45" i="1"/>
  <c r="R45" i="1" s="1"/>
  <c r="R46" i="1"/>
  <c r="E44" i="1" l="1"/>
  <c r="I43" i="1"/>
  <c r="I42" i="1" l="1"/>
  <c r="E43" i="1"/>
  <c r="R43" i="1" s="1"/>
  <c r="R44" i="1"/>
  <c r="E42" i="1" l="1"/>
  <c r="I41" i="1"/>
  <c r="I40" i="1" l="1"/>
  <c r="E41" i="1"/>
  <c r="R41" i="1" s="1"/>
  <c r="R42" i="1"/>
  <c r="I39" i="1" l="1"/>
  <c r="I38" i="1" l="1"/>
  <c r="R40" i="1"/>
  <c r="R39" i="1"/>
  <c r="R38" i="1"/>
  <c r="I37" i="1" l="1"/>
  <c r="E37" i="1" l="1"/>
  <c r="I36" i="1"/>
  <c r="E36" i="1" l="1"/>
  <c r="R36" i="1" s="1"/>
  <c r="R37" i="1"/>
  <c r="I35" i="1"/>
  <c r="E35" i="1" l="1"/>
  <c r="I34" i="1"/>
  <c r="I33" i="1" l="1"/>
  <c r="E34" i="1"/>
  <c r="R34" i="1" s="1"/>
  <c r="E33" i="1"/>
  <c r="R33" i="1" s="1"/>
  <c r="R35" i="1"/>
  <c r="I32" i="1" l="1"/>
  <c r="E32" i="1" l="1"/>
  <c r="I31" i="1"/>
  <c r="E31" i="1" l="1"/>
  <c r="R31" i="1" s="1"/>
  <c r="R32" i="1"/>
  <c r="I30" i="1"/>
  <c r="E30" i="1" l="1"/>
  <c r="I29" i="1"/>
  <c r="I28" i="1" l="1"/>
  <c r="E29" i="1"/>
  <c r="R29" i="1" s="1"/>
  <c r="R30" i="1"/>
  <c r="E28" i="1" l="1"/>
  <c r="I27" i="1"/>
  <c r="I26" i="1" l="1"/>
  <c r="R28" i="1"/>
  <c r="E27" i="1"/>
  <c r="R27" i="1" s="1"/>
  <c r="E26" i="1" l="1"/>
  <c r="I25" i="1"/>
  <c r="E25" i="1" l="1"/>
  <c r="R25" i="1" s="1"/>
  <c r="E24" i="1"/>
  <c r="R24" i="1" s="1"/>
  <c r="R26" i="1"/>
  <c r="I24" i="1"/>
  <c r="I23" i="1" l="1"/>
  <c r="E23" i="1" l="1"/>
  <c r="I22" i="1"/>
  <c r="R23" i="1" l="1"/>
  <c r="E22" i="1"/>
  <c r="R22" i="1" s="1"/>
  <c r="I21" i="1"/>
  <c r="I20" i="1" l="1"/>
  <c r="R20" i="1" l="1"/>
  <c r="R21" i="1"/>
  <c r="I19" i="1"/>
  <c r="E19" i="1" l="1"/>
  <c r="I18" i="1"/>
  <c r="I17" i="1" l="1"/>
  <c r="R19" i="1"/>
  <c r="E18" i="1"/>
  <c r="R18" i="1" s="1"/>
  <c r="E17" i="1" l="1"/>
  <c r="I16" i="1"/>
  <c r="I15" i="1" s="1"/>
  <c r="E15" i="1" l="1"/>
  <c r="I14" i="1"/>
  <c r="I13" i="1" s="1"/>
  <c r="R17" i="1"/>
  <c r="E16" i="1"/>
  <c r="R16" i="1" s="1"/>
  <c r="E13" i="1" l="1"/>
  <c r="I12" i="1"/>
  <c r="I11" i="1" s="1"/>
  <c r="I10" i="1" s="1"/>
  <c r="E14" i="1"/>
  <c r="R14" i="1" s="1"/>
  <c r="R15" i="1"/>
  <c r="E12" i="1" l="1"/>
  <c r="R12" i="1" s="1"/>
  <c r="R13" i="1"/>
  <c r="R11" i="1"/>
  <c r="R10" i="1" l="1"/>
  <c r="E182" i="1"/>
  <c r="R18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Ciro Arturo</author>
    <author>Carrera</author>
    <author>JESSICA</author>
  </authors>
  <commentList>
    <comment ref="I8" authorId="0" shapeId="0" xr:uid="{AA382C37-4119-4B76-AB0F-ADFB9F44D728}">
      <text>
        <r>
          <rPr>
            <b/>
            <sz val="9"/>
            <color indexed="81"/>
            <rFont val="Tahoma"/>
            <family val="2"/>
          </rPr>
          <t>JCAS:</t>
        </r>
        <r>
          <rPr>
            <sz val="9"/>
            <color indexed="81"/>
            <rFont val="Tahoma"/>
            <family val="2"/>
          </rPr>
          <t xml:space="preserve">
Son los gastos que no se han ejercido y que sabes que se van a reflejar en tus estados financieros posteriores al mes de la información de parametros y los que sabes que ya no se van a ejercer escribe la diferencia en numero negativo</t>
        </r>
      </text>
    </comment>
    <comment ref="Q8" authorId="1" shapeId="0" xr:uid="{62D92DE0-38ED-4482-863F-5D2EB1A00A95}">
      <text>
        <r>
          <rPr>
            <b/>
            <sz val="8"/>
            <color indexed="81"/>
            <rFont val="Tahoma"/>
            <family val="2"/>
          </rPr>
          <t>JCAS:
Niveles de Cuenta</t>
        </r>
      </text>
    </comment>
    <comment ref="T8" authorId="2" shapeId="0" xr:uid="{26FA4616-CED3-4A39-BD50-0F3E2E345988}">
      <text>
        <r>
          <rPr>
            <sz val="12"/>
            <color indexed="81"/>
            <rFont val="Courier New"/>
            <family val="3"/>
          </rPr>
          <t>1=INMUEBLES
2=MOBILIARIO Y EQUIPO
3=INFRAESTRUCTURA HIDRAULICA
4=INFRAESTRUCTURA DE ALCANTARILLADO
5=INFRAESTRUCTURA DE SANEAMIENTO</t>
        </r>
      </text>
    </comment>
  </commentList>
</comments>
</file>

<file path=xl/sharedStrings.xml><?xml version="1.0" encoding="utf-8"?>
<sst xmlns="http://schemas.openxmlformats.org/spreadsheetml/2006/main" count="218" uniqueCount="197">
  <si>
    <t>segregacion del area administrativa por unidades de trabajo</t>
  </si>
  <si>
    <t>UNIDADES ADMINISTRATIVAS</t>
  </si>
  <si>
    <t>INVERSIONES</t>
  </si>
  <si>
    <t>05</t>
  </si>
  <si>
    <t>FILTROS DE APOYO</t>
  </si>
  <si>
    <t>COG</t>
  </si>
  <si>
    <t>C O N C E P T O</t>
  </si>
  <si>
    <t>Presupuesto</t>
  </si>
  <si>
    <t>Ejercido</t>
  </si>
  <si>
    <t>JUSTIFICACION: (cite los bienes y el importe correspondiente)</t>
  </si>
  <si>
    <t>Gasto Adicion. y/o Ppto. comprometido</t>
  </si>
  <si>
    <t>NIVEL</t>
  </si>
  <si>
    <t>CUENTAS CON MOVIMIENTO</t>
  </si>
  <si>
    <t>Cta</t>
  </si>
  <si>
    <t>Mascarilla Edo. de result.</t>
  </si>
  <si>
    <t>ADMON</t>
  </si>
  <si>
    <t>COMER</t>
  </si>
  <si>
    <t>TECNICA</t>
  </si>
  <si>
    <t>SANEAM</t>
  </si>
  <si>
    <t>LABORATORIO</t>
  </si>
  <si>
    <t>50000</t>
  </si>
  <si>
    <t>XX</t>
  </si>
  <si>
    <t>51000</t>
  </si>
  <si>
    <t>51100</t>
  </si>
  <si>
    <t>51101</t>
  </si>
  <si>
    <t>51200</t>
  </si>
  <si>
    <t>51201</t>
  </si>
  <si>
    <t>51300</t>
  </si>
  <si>
    <t>51301</t>
  </si>
  <si>
    <t>51400</t>
  </si>
  <si>
    <t>51401</t>
  </si>
  <si>
    <t>51500</t>
  </si>
  <si>
    <t>51501</t>
  </si>
  <si>
    <t>51900</t>
  </si>
  <si>
    <t>51901</t>
  </si>
  <si>
    <t>52000</t>
  </si>
  <si>
    <t>52100</t>
  </si>
  <si>
    <t>52101</t>
  </si>
  <si>
    <t>52200</t>
  </si>
  <si>
    <t>52201</t>
  </si>
  <si>
    <t>52300</t>
  </si>
  <si>
    <t>52301</t>
  </si>
  <si>
    <t>52900</t>
  </si>
  <si>
    <t>52901</t>
  </si>
  <si>
    <t>53000</t>
  </si>
  <si>
    <t>53100</t>
  </si>
  <si>
    <t>53101</t>
  </si>
  <si>
    <t>53200</t>
  </si>
  <si>
    <t>53201</t>
  </si>
  <si>
    <t>54000</t>
  </si>
  <si>
    <t>54100</t>
  </si>
  <si>
    <t>54101</t>
  </si>
  <si>
    <t>54200</t>
  </si>
  <si>
    <t>54201</t>
  </si>
  <si>
    <t>54300</t>
  </si>
  <si>
    <t>54301</t>
  </si>
  <si>
    <t>54400</t>
  </si>
  <si>
    <t>54401</t>
  </si>
  <si>
    <t>54500</t>
  </si>
  <si>
    <t>54501</t>
  </si>
  <si>
    <t>54900</t>
  </si>
  <si>
    <t>54901</t>
  </si>
  <si>
    <t>55000</t>
  </si>
  <si>
    <t>55100</t>
  </si>
  <si>
    <t>55101</t>
  </si>
  <si>
    <t>56000</t>
  </si>
  <si>
    <t>56100</t>
  </si>
  <si>
    <t>56101</t>
  </si>
  <si>
    <t>56200</t>
  </si>
  <si>
    <t>56201</t>
  </si>
  <si>
    <t>56202</t>
  </si>
  <si>
    <t>56203</t>
  </si>
  <si>
    <t>56300</t>
  </si>
  <si>
    <t>56301</t>
  </si>
  <si>
    <t>56400</t>
  </si>
  <si>
    <t>56401</t>
  </si>
  <si>
    <t>56500</t>
  </si>
  <si>
    <t>56501</t>
  </si>
  <si>
    <t>56600</t>
  </si>
  <si>
    <t>56601</t>
  </si>
  <si>
    <t>56700</t>
  </si>
  <si>
    <t>56701</t>
  </si>
  <si>
    <t>56900</t>
  </si>
  <si>
    <t>56901</t>
  </si>
  <si>
    <t>56902</t>
  </si>
  <si>
    <t>57000</t>
  </si>
  <si>
    <t>57100</t>
  </si>
  <si>
    <t>57101</t>
  </si>
  <si>
    <t>57200</t>
  </si>
  <si>
    <t>57201</t>
  </si>
  <si>
    <t>57300</t>
  </si>
  <si>
    <t>57301</t>
  </si>
  <si>
    <t>57400</t>
  </si>
  <si>
    <t>57401</t>
  </si>
  <si>
    <t>57500</t>
  </si>
  <si>
    <t>57501</t>
  </si>
  <si>
    <t>57600</t>
  </si>
  <si>
    <t>57601</t>
  </si>
  <si>
    <t>57700</t>
  </si>
  <si>
    <t>57701</t>
  </si>
  <si>
    <t>57800</t>
  </si>
  <si>
    <t>57801</t>
  </si>
  <si>
    <t>57900</t>
  </si>
  <si>
    <t>57901</t>
  </si>
  <si>
    <t>58000</t>
  </si>
  <si>
    <t>58100</t>
  </si>
  <si>
    <t>58101</t>
  </si>
  <si>
    <t>58200</t>
  </si>
  <si>
    <t>58201</t>
  </si>
  <si>
    <t>58300</t>
  </si>
  <si>
    <t>58301</t>
  </si>
  <si>
    <t>58900</t>
  </si>
  <si>
    <t>58901</t>
  </si>
  <si>
    <t>58902</t>
  </si>
  <si>
    <t>58903</t>
  </si>
  <si>
    <t>58904</t>
  </si>
  <si>
    <t>58905</t>
  </si>
  <si>
    <t>58906</t>
  </si>
  <si>
    <t>58907</t>
  </si>
  <si>
    <t>58908</t>
  </si>
  <si>
    <t>58909</t>
  </si>
  <si>
    <t>58910</t>
  </si>
  <si>
    <t>58911</t>
  </si>
  <si>
    <t>59000</t>
  </si>
  <si>
    <t>59100</t>
  </si>
  <si>
    <t>59101</t>
  </si>
  <si>
    <t>59200</t>
  </si>
  <si>
    <t>59201</t>
  </si>
  <si>
    <t>59300</t>
  </si>
  <si>
    <t>59301</t>
  </si>
  <si>
    <t>59400</t>
  </si>
  <si>
    <t>59401</t>
  </si>
  <si>
    <t>59500</t>
  </si>
  <si>
    <t>59501</t>
  </si>
  <si>
    <t>59600</t>
  </si>
  <si>
    <t>59601</t>
  </si>
  <si>
    <t>59700</t>
  </si>
  <si>
    <t>59701</t>
  </si>
  <si>
    <t>59800</t>
  </si>
  <si>
    <t>59801</t>
  </si>
  <si>
    <t>59900</t>
  </si>
  <si>
    <t>59901</t>
  </si>
  <si>
    <t>60000</t>
  </si>
  <si>
    <t>61000</t>
  </si>
  <si>
    <t>61100</t>
  </si>
  <si>
    <t>61101</t>
  </si>
  <si>
    <t>61200</t>
  </si>
  <si>
    <t>61201</t>
  </si>
  <si>
    <t>61300</t>
  </si>
  <si>
    <t>61301</t>
  </si>
  <si>
    <t>61302</t>
  </si>
  <si>
    <t>61303</t>
  </si>
  <si>
    <t>61304</t>
  </si>
  <si>
    <t>61305</t>
  </si>
  <si>
    <t>61306</t>
  </si>
  <si>
    <t>61307</t>
  </si>
  <si>
    <t>61308</t>
  </si>
  <si>
    <t>61400</t>
  </si>
  <si>
    <t>61401</t>
  </si>
  <si>
    <t>61500</t>
  </si>
  <si>
    <t>61501</t>
  </si>
  <si>
    <t>61600</t>
  </si>
  <si>
    <t>61601</t>
  </si>
  <si>
    <t>61700</t>
  </si>
  <si>
    <t>61701</t>
  </si>
  <si>
    <t>61900</t>
  </si>
  <si>
    <t>61901</t>
  </si>
  <si>
    <t>62000</t>
  </si>
  <si>
    <t>62100</t>
  </si>
  <si>
    <t>62101</t>
  </si>
  <si>
    <t>62200</t>
  </si>
  <si>
    <t>62201</t>
  </si>
  <si>
    <t>62300</t>
  </si>
  <si>
    <t>62301</t>
  </si>
  <si>
    <t>LINEAS DE CONDUCCION DEL POZO 9 E INTERCONEXION A RED EXISTENTE, REAHABILITACION RED DE AGUA Y ALCANTARILLADO.</t>
  </si>
  <si>
    <t>62302</t>
  </si>
  <si>
    <t>62303</t>
  </si>
  <si>
    <t>62304</t>
  </si>
  <si>
    <t>62305</t>
  </si>
  <si>
    <t>62400</t>
  </si>
  <si>
    <t>62401</t>
  </si>
  <si>
    <t>62500</t>
  </si>
  <si>
    <t>62501</t>
  </si>
  <si>
    <t>62600</t>
  </si>
  <si>
    <t>62601</t>
  </si>
  <si>
    <t>62700</t>
  </si>
  <si>
    <t>62701</t>
  </si>
  <si>
    <t>62900</t>
  </si>
  <si>
    <t>62901</t>
  </si>
  <si>
    <t>63000</t>
  </si>
  <si>
    <t>63100</t>
  </si>
  <si>
    <t>63101</t>
  </si>
  <si>
    <t>63200</t>
  </si>
  <si>
    <t>63201</t>
  </si>
  <si>
    <t>TOTAL</t>
  </si>
  <si>
    <t xml:space="preserve"> </t>
  </si>
  <si>
    <t>Presupuesto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</si>
</sst>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0"/>
    <numFmt numFmtId="167" formatCode="000"/>
    <numFmt numFmtId="168" formatCode="d/mm/yy;@"/>
  </numFmts>
  <fonts count="22" x14ac:knownFonts="1">
    <font>
      <sz val="10"/>
      <name val="Arial"/>
    </font>
    <font>
      <b/>
      <sz val="14"/>
      <color rgb="FF000000"/>
      <name val="Arial"/>
      <family val="2"/>
    </font>
    <font>
      <u/>
      <sz val="7.5"/>
      <color indexed="12"/>
      <name val="MS Sans Serif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16365C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21"/>
      <name val="Arial"/>
      <family val="2"/>
    </font>
    <font>
      <sz val="10"/>
      <color indexed="16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16365C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12"/>
      <color indexed="81"/>
      <name val="Courier New"/>
      <family val="3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CFFFF"/>
        <bgColor indexed="22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09">
    <xf numFmtId="0" fontId="0" fillId="0" borderId="0" xfId="0"/>
    <xf numFmtId="164" fontId="3" fillId="0" borderId="0" xfId="2" applyNumberFormat="1" applyFont="1" applyFill="1" applyAlignment="1" applyProtection="1">
      <alignment horizontal="center" vertical="center"/>
    </xf>
    <xf numFmtId="0" fontId="4" fillId="0" borderId="0" xfId="0" applyFont="1" applyAlignment="1">
      <alignment vertical="center"/>
    </xf>
    <xf numFmtId="165" fontId="3" fillId="0" borderId="0" xfId="1" applyNumberFormat="1" applyFont="1" applyAlignment="1" applyProtection="1">
      <alignment horizontal="center" vertical="center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4" fillId="2" borderId="0" xfId="3" applyFont="1" applyFill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165" fontId="4" fillId="0" borderId="0" xfId="1" applyNumberFormat="1" applyFont="1" applyAlignment="1" applyProtection="1">
      <alignment vertical="center"/>
    </xf>
    <xf numFmtId="0" fontId="8" fillId="0" borderId="0" xfId="3" applyFont="1" applyAlignment="1">
      <alignment horizontal="center" vertical="center"/>
    </xf>
    <xf numFmtId="164" fontId="8" fillId="0" borderId="0" xfId="3" applyNumberFormat="1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165" fontId="9" fillId="0" borderId="0" xfId="1" applyNumberFormat="1" applyFont="1" applyAlignment="1" applyProtection="1">
      <alignment horizontal="center" vertical="center"/>
    </xf>
    <xf numFmtId="0" fontId="9" fillId="0" borderId="0" xfId="3" applyFont="1" applyAlignment="1">
      <alignment horizontal="center" vertical="center"/>
    </xf>
    <xf numFmtId="0" fontId="4" fillId="2" borderId="0" xfId="3" applyFont="1" applyFill="1" applyAlignment="1">
      <alignment vertical="center"/>
    </xf>
    <xf numFmtId="164" fontId="4" fillId="2" borderId="0" xfId="3" applyNumberFormat="1" applyFont="1" applyFill="1" applyAlignment="1">
      <alignment vertical="center"/>
    </xf>
    <xf numFmtId="0" fontId="4" fillId="0" borderId="0" xfId="3" applyFont="1" applyAlignment="1">
      <alignment horizontal="center" vertical="center"/>
    </xf>
    <xf numFmtId="166" fontId="8" fillId="3" borderId="3" xfId="1" applyNumberFormat="1" applyFont="1" applyFill="1" applyBorder="1" applyAlignment="1" applyProtection="1">
      <alignment horizontal="center" vertical="center"/>
    </xf>
    <xf numFmtId="166" fontId="8" fillId="3" borderId="3" xfId="1" quotePrefix="1" applyNumberFormat="1" applyFont="1" applyFill="1" applyBorder="1" applyAlignment="1" applyProtection="1">
      <alignment horizontal="center" vertical="center"/>
    </xf>
    <xf numFmtId="1" fontId="8" fillId="0" borderId="0" xfId="3" applyNumberFormat="1" applyFont="1" applyAlignment="1">
      <alignment horizontal="center" vertical="center"/>
    </xf>
    <xf numFmtId="164" fontId="3" fillId="5" borderId="6" xfId="3" applyNumberFormat="1" applyFont="1" applyFill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3" fillId="5" borderId="6" xfId="3" applyFont="1" applyFill="1" applyBorder="1" applyAlignment="1">
      <alignment horizontal="center" vertical="center" wrapText="1"/>
    </xf>
    <xf numFmtId="168" fontId="8" fillId="3" borderId="17" xfId="1" applyNumberFormat="1" applyFont="1" applyFill="1" applyBorder="1" applyAlignment="1" applyProtection="1">
      <alignment horizontal="center" vertical="center"/>
    </xf>
    <xf numFmtId="165" fontId="8" fillId="3" borderId="17" xfId="1" applyNumberFormat="1" applyFont="1" applyFill="1" applyBorder="1" applyAlignment="1" applyProtection="1">
      <alignment horizontal="center" vertical="center"/>
    </xf>
    <xf numFmtId="0" fontId="4" fillId="0" borderId="20" xfId="0" quotePrefix="1" applyFont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left" vertical="center"/>
      <protection locked="0"/>
    </xf>
    <xf numFmtId="164" fontId="9" fillId="0" borderId="20" xfId="1" applyFont="1" applyFill="1" applyBorder="1" applyAlignment="1" applyProtection="1">
      <alignment horizontal="right" vertical="center"/>
      <protection locked="0"/>
    </xf>
    <xf numFmtId="165" fontId="14" fillId="0" borderId="20" xfId="1" applyNumberFormat="1" applyFont="1" applyFill="1" applyBorder="1" applyAlignment="1" applyProtection="1">
      <alignment horizontal="right" vertical="center"/>
      <protection locked="0"/>
    </xf>
    <xf numFmtId="0" fontId="4" fillId="0" borderId="0" xfId="3" applyFont="1" applyAlignment="1" applyProtection="1">
      <alignment vertical="center"/>
      <protection locked="0"/>
    </xf>
    <xf numFmtId="165" fontId="9" fillId="0" borderId="21" xfId="1" applyNumberFormat="1" applyFont="1" applyFill="1" applyBorder="1" applyAlignment="1" applyProtection="1">
      <alignment horizontal="right" vertical="center"/>
      <protection locked="0"/>
    </xf>
    <xf numFmtId="0" fontId="4" fillId="0" borderId="22" xfId="3" applyFont="1" applyBorder="1" applyAlignment="1">
      <alignment horizontal="center" vertical="center"/>
    </xf>
    <xf numFmtId="165" fontId="4" fillId="0" borderId="0" xfId="3" applyNumberFormat="1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0" xfId="3" applyFont="1" applyAlignment="1" applyProtection="1">
      <alignment vertical="center"/>
      <protection locked="0"/>
    </xf>
    <xf numFmtId="0" fontId="5" fillId="0" borderId="0" xfId="3" applyFont="1" applyAlignment="1" applyProtection="1">
      <alignment vertical="center"/>
      <protection locked="0"/>
    </xf>
    <xf numFmtId="0" fontId="4" fillId="0" borderId="21" xfId="0" quotePrefix="1" applyFont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164" fontId="9" fillId="0" borderId="21" xfId="1" applyFont="1" applyFill="1" applyBorder="1" applyAlignment="1" applyProtection="1">
      <alignment horizontal="right" vertical="center"/>
      <protection locked="0"/>
    </xf>
    <xf numFmtId="165" fontId="14" fillId="0" borderId="21" xfId="1" applyNumberFormat="1" applyFont="1" applyFill="1" applyBorder="1" applyAlignment="1" applyProtection="1">
      <alignment horizontal="right" vertical="center"/>
      <protection locked="0"/>
    </xf>
    <xf numFmtId="165" fontId="14" fillId="0" borderId="21" xfId="1" applyNumberFormat="1" applyFont="1" applyFill="1" applyBorder="1" applyAlignment="1" applyProtection="1">
      <alignment horizontal="center" vertical="center"/>
      <protection locked="0"/>
    </xf>
    <xf numFmtId="164" fontId="9" fillId="6" borderId="21" xfId="1" applyFont="1" applyFill="1" applyBorder="1" applyAlignment="1" applyProtection="1">
      <alignment horizontal="right" vertical="center"/>
      <protection locked="0"/>
    </xf>
    <xf numFmtId="165" fontId="14" fillId="0" borderId="21" xfId="1" applyNumberFormat="1" applyFont="1" applyFill="1" applyBorder="1" applyAlignment="1" applyProtection="1">
      <alignment horizontal="left" vertical="center"/>
      <protection locked="0"/>
    </xf>
    <xf numFmtId="165" fontId="9" fillId="6" borderId="21" xfId="1" applyNumberFormat="1" applyFont="1" applyFill="1" applyBorder="1" applyAlignment="1" applyProtection="1">
      <alignment horizontal="right" vertical="center"/>
      <protection locked="0"/>
    </xf>
    <xf numFmtId="165" fontId="15" fillId="0" borderId="21" xfId="1" applyNumberFormat="1" applyFont="1" applyFill="1" applyBorder="1" applyAlignment="1" applyProtection="1">
      <alignment horizontal="center" vertical="center"/>
      <protection locked="0"/>
    </xf>
    <xf numFmtId="165" fontId="14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5" xfId="0" quotePrefix="1" applyFont="1" applyBorder="1" applyAlignment="1" applyProtection="1">
      <alignment horizontal="left" vertical="center"/>
      <protection locked="0"/>
    </xf>
    <xf numFmtId="164" fontId="9" fillId="6" borderId="25" xfId="1" applyFont="1" applyFill="1" applyBorder="1" applyAlignment="1" applyProtection="1">
      <alignment horizontal="right" vertical="center"/>
      <protection locked="0"/>
    </xf>
    <xf numFmtId="0" fontId="13" fillId="0" borderId="25" xfId="0" applyFont="1" applyBorder="1" applyAlignment="1" applyProtection="1">
      <alignment horizontal="left" vertical="center"/>
      <protection locked="0"/>
    </xf>
    <xf numFmtId="0" fontId="16" fillId="3" borderId="17" xfId="3" applyFont="1" applyFill="1" applyBorder="1" applyAlignment="1">
      <alignment vertical="center"/>
    </xf>
    <xf numFmtId="164" fontId="16" fillId="3" borderId="17" xfId="1" applyFont="1" applyFill="1" applyBorder="1" applyAlignment="1" applyProtection="1">
      <alignment horizontal="right" vertical="center"/>
    </xf>
    <xf numFmtId="165" fontId="16" fillId="3" borderId="17" xfId="1" applyNumberFormat="1" applyFont="1" applyFill="1" applyBorder="1" applyAlignment="1" applyProtection="1">
      <alignment horizontal="right" vertical="center"/>
    </xf>
    <xf numFmtId="165" fontId="16" fillId="3" borderId="19" xfId="1" applyNumberFormat="1" applyFont="1" applyFill="1" applyBorder="1" applyAlignment="1" applyProtection="1">
      <alignment horizontal="right" vertical="center"/>
    </xf>
    <xf numFmtId="0" fontId="4" fillId="0" borderId="26" xfId="3" applyFont="1" applyBorder="1" applyAlignment="1">
      <alignment horizontal="center" vertical="center"/>
    </xf>
    <xf numFmtId="164" fontId="4" fillId="0" borderId="0" xfId="3" applyNumberFormat="1" applyFont="1" applyAlignment="1">
      <alignment vertical="center"/>
    </xf>
    <xf numFmtId="3" fontId="4" fillId="0" borderId="0" xfId="3" applyNumberFormat="1" applyFont="1" applyAlignment="1">
      <alignment horizontal="center" vertical="center"/>
    </xf>
    <xf numFmtId="165" fontId="4" fillId="0" borderId="0" xfId="3" applyNumberFormat="1" applyFont="1" applyAlignment="1">
      <alignment vertical="center"/>
    </xf>
    <xf numFmtId="164" fontId="4" fillId="0" borderId="0" xfId="1" applyFont="1" applyAlignment="1" applyProtection="1">
      <alignment vertical="center"/>
    </xf>
    <xf numFmtId="1" fontId="4" fillId="0" borderId="0" xfId="3" applyNumberFormat="1" applyFont="1" applyAlignment="1">
      <alignment vertical="center" wrapText="1"/>
    </xf>
    <xf numFmtId="1" fontId="4" fillId="0" borderId="0" xfId="3" applyNumberFormat="1" applyFont="1" applyAlignment="1">
      <alignment horizontal="center" vertical="center" wrapText="1"/>
    </xf>
    <xf numFmtId="0" fontId="10" fillId="0" borderId="0" xfId="3" applyFont="1" applyAlignment="1">
      <alignment vertical="center" wrapText="1"/>
    </xf>
    <xf numFmtId="164" fontId="10" fillId="0" borderId="0" xfId="3" applyNumberFormat="1" applyFont="1" applyAlignment="1">
      <alignment vertical="center" wrapText="1"/>
    </xf>
    <xf numFmtId="164" fontId="16" fillId="0" borderId="0" xfId="1" applyFont="1" applyAlignment="1" applyProtection="1">
      <alignment vertical="center" wrapText="1"/>
    </xf>
    <xf numFmtId="165" fontId="10" fillId="0" borderId="0" xfId="3" applyNumberFormat="1" applyFont="1" applyAlignment="1">
      <alignment vertical="center" wrapText="1"/>
    </xf>
    <xf numFmtId="0" fontId="17" fillId="0" borderId="0" xfId="3" applyFont="1" applyAlignment="1">
      <alignment vertical="center" wrapText="1"/>
    </xf>
    <xf numFmtId="0" fontId="7" fillId="0" borderId="0" xfId="0" applyFont="1" applyAlignment="1">
      <alignment vertical="center"/>
    </xf>
    <xf numFmtId="43" fontId="7" fillId="0" borderId="0" xfId="0" applyNumberFormat="1" applyFont="1" applyAlignment="1">
      <alignment vertical="center"/>
    </xf>
    <xf numFmtId="165" fontId="17" fillId="0" borderId="0" xfId="3" applyNumberFormat="1" applyFont="1" applyAlignment="1">
      <alignment vertical="center" wrapText="1"/>
    </xf>
    <xf numFmtId="165" fontId="7" fillId="0" borderId="0" xfId="3" applyNumberFormat="1" applyFont="1" applyAlignment="1">
      <alignment vertical="center"/>
    </xf>
    <xf numFmtId="164" fontId="7" fillId="0" borderId="0" xfId="3" applyNumberFormat="1" applyFont="1" applyAlignment="1">
      <alignment vertical="center"/>
    </xf>
    <xf numFmtId="165" fontId="7" fillId="0" borderId="0" xfId="1" applyNumberFormat="1" applyFont="1" applyAlignment="1" applyProtection="1">
      <alignment vertical="center"/>
    </xf>
    <xf numFmtId="0" fontId="7" fillId="0" borderId="0" xfId="3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164" fontId="7" fillId="0" borderId="0" xfId="3" applyNumberFormat="1" applyFont="1" applyAlignment="1">
      <alignment horizontal="center" vertical="center"/>
    </xf>
    <xf numFmtId="164" fontId="7" fillId="0" borderId="0" xfId="1" applyFont="1" applyAlignment="1" applyProtection="1">
      <alignment vertical="center"/>
    </xf>
    <xf numFmtId="164" fontId="5" fillId="0" borderId="0" xfId="3" applyNumberFormat="1" applyFont="1" applyAlignment="1">
      <alignment vertical="center"/>
    </xf>
    <xf numFmtId="0" fontId="0" fillId="0" borderId="0" xfId="0" applyAlignment="1">
      <alignment vertical="center"/>
    </xf>
    <xf numFmtId="165" fontId="5" fillId="0" borderId="0" xfId="1" applyNumberFormat="1" applyFont="1" applyAlignment="1" applyProtection="1">
      <alignment vertical="center"/>
    </xf>
    <xf numFmtId="0" fontId="5" fillId="0" borderId="0" xfId="3" applyFont="1" applyAlignment="1">
      <alignment horizontal="center" vertical="center"/>
    </xf>
    <xf numFmtId="167" fontId="3" fillId="5" borderId="5" xfId="3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3" fillId="5" borderId="7" xfId="3" applyFont="1" applyFill="1" applyBorder="1" applyAlignment="1">
      <alignment horizontal="center" vertical="center"/>
    </xf>
    <xf numFmtId="0" fontId="3" fillId="5" borderId="15" xfId="3" applyFont="1" applyFill="1" applyBorder="1" applyAlignment="1">
      <alignment horizontal="center" vertical="center"/>
    </xf>
    <xf numFmtId="0" fontId="8" fillId="3" borderId="6" xfId="3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" fontId="1" fillId="2" borderId="0" xfId="3" applyNumberFormat="1" applyFont="1" applyFill="1" applyAlignment="1">
      <alignment horizontal="center" vertical="center"/>
    </xf>
    <xf numFmtId="165" fontId="8" fillId="3" borderId="1" xfId="1" applyNumberFormat="1" applyFont="1" applyFill="1" applyBorder="1" applyAlignment="1" applyProtection="1">
      <alignment horizontal="center" vertical="center"/>
    </xf>
    <xf numFmtId="165" fontId="8" fillId="3" borderId="2" xfId="1" applyNumberFormat="1" applyFont="1" applyFill="1" applyBorder="1" applyAlignment="1" applyProtection="1">
      <alignment horizontal="center" vertical="center"/>
    </xf>
    <xf numFmtId="1" fontId="1" fillId="4" borderId="0" xfId="3" applyNumberFormat="1" applyFont="1" applyFill="1" applyAlignment="1">
      <alignment horizontal="center" vertical="center"/>
    </xf>
    <xf numFmtId="0" fontId="10" fillId="3" borderId="4" xfId="3" applyFont="1" applyFill="1" applyBorder="1" applyAlignment="1">
      <alignment horizontal="center" vertical="center"/>
    </xf>
    <xf numFmtId="0" fontId="3" fillId="5" borderId="6" xfId="3" applyFont="1" applyFill="1" applyBorder="1" applyAlignment="1">
      <alignment horizontal="center" vertical="center"/>
    </xf>
    <xf numFmtId="164" fontId="3" fillId="3" borderId="8" xfId="3" applyNumberFormat="1" applyFont="1" applyFill="1" applyBorder="1" applyAlignment="1">
      <alignment horizontal="center" vertical="center" wrapText="1"/>
    </xf>
    <xf numFmtId="164" fontId="3" fillId="3" borderId="9" xfId="3" applyNumberFormat="1" applyFont="1" applyFill="1" applyBorder="1" applyAlignment="1">
      <alignment horizontal="center" vertical="center" wrapText="1"/>
    </xf>
    <xf numFmtId="164" fontId="3" fillId="3" borderId="16" xfId="3" applyNumberFormat="1" applyFont="1" applyFill="1" applyBorder="1" applyAlignment="1">
      <alignment horizontal="center" vertical="center" wrapText="1"/>
    </xf>
    <xf numFmtId="165" fontId="10" fillId="3" borderId="10" xfId="1" applyNumberFormat="1" applyFont="1" applyFill="1" applyBorder="1" applyAlignment="1" applyProtection="1">
      <alignment horizontal="center" vertical="center" wrapText="1"/>
    </xf>
    <xf numFmtId="165" fontId="10" fillId="3" borderId="11" xfId="1" applyNumberFormat="1" applyFont="1" applyFill="1" applyBorder="1" applyAlignment="1" applyProtection="1">
      <alignment horizontal="center" vertical="center" wrapText="1"/>
    </xf>
    <xf numFmtId="165" fontId="10" fillId="3" borderId="12" xfId="1" applyNumberFormat="1" applyFont="1" applyFill="1" applyBorder="1" applyAlignment="1" applyProtection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18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 wrapText="1"/>
    </xf>
    <xf numFmtId="1" fontId="4" fillId="0" borderId="0" xfId="3" applyNumberFormat="1" applyFont="1" applyAlignment="1">
      <alignment horizontal="center" vertical="center" wrapText="1"/>
    </xf>
    <xf numFmtId="1" fontId="7" fillId="0" borderId="0" xfId="3" applyNumberFormat="1" applyFont="1" applyAlignment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</cellXfs>
  <cellStyles count="4">
    <cellStyle name="Hipervínculo" xfId="2" builtinId="8"/>
    <cellStyle name="Millares" xfId="1" builtinId="3"/>
    <cellStyle name="Normal" xfId="0" builtinId="0"/>
    <cellStyle name="Normal_FORMATO DEL PPTO. 2002  SEPT. 4" xfId="3" xr:uid="{7D0FBBD5-C1AA-49BA-9743-62F2740057AC}"/>
  </cellStyles>
  <dxfs count="6">
    <dxf>
      <font>
        <color theme="4" tint="-0.499984740745262"/>
      </font>
      <fill>
        <patternFill>
          <bgColor rgb="FFFFFFCC"/>
        </patternFill>
      </fill>
    </dxf>
    <dxf>
      <font>
        <b/>
        <i val="0"/>
        <color theme="4" tint="-0.499984740745262"/>
      </font>
      <fill>
        <patternFill patternType="none">
          <bgColor indexed="65"/>
        </patternFill>
      </fill>
    </dxf>
    <dxf>
      <font>
        <color theme="4" tint="-0.499984740745262"/>
      </font>
      <fill>
        <patternFill>
          <bgColor rgb="FFFFFFCC"/>
        </patternFill>
      </fill>
    </dxf>
    <dxf>
      <font>
        <b/>
        <i val="0"/>
        <color theme="4" tint="-0.499984740745262"/>
      </font>
      <fill>
        <patternFill patternType="none">
          <bgColor indexed="65"/>
        </patternFill>
      </fill>
    </dxf>
    <dxf>
      <fill>
        <patternFill>
          <bgColor rgb="FFFFFFCC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139661</xdr:colOff>
      <xdr:row>0</xdr:row>
      <xdr:rowOff>0</xdr:rowOff>
    </xdr:from>
    <xdr:to>
      <xdr:col>7</xdr:col>
      <xdr:colOff>952142</xdr:colOff>
      <xdr:row>6</xdr:row>
      <xdr:rowOff>22025</xdr:rowOff>
    </xdr:to>
    <xdr:sp macro="" textlink="">
      <xdr:nvSpPr>
        <xdr:cNvPr id="2" name="AutoShap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EA8483-2BC4-4491-80CE-3737128960D7}"/>
            </a:ext>
          </a:extLst>
        </xdr:cNvPr>
        <xdr:cNvSpPr>
          <a:spLocks noChangeArrowheads="1"/>
        </xdr:cNvSpPr>
      </xdr:nvSpPr>
      <xdr:spPr bwMode="auto">
        <a:xfrm flipH="1">
          <a:off x="13489901" y="0"/>
          <a:ext cx="812481" cy="1256465"/>
        </a:xfrm>
        <a:custGeom>
          <a:avLst/>
          <a:gdLst>
            <a:gd name="G0" fmla="+- 16200 0 0"/>
            <a:gd name="G1" fmla="+- 5400 0 0"/>
            <a:gd name="G2" fmla="+- 21600 0 5400"/>
            <a:gd name="G3" fmla="+- 10800 0 5400"/>
            <a:gd name="G4" fmla="+- 21600 0 16200"/>
            <a:gd name="G5" fmla="*/ G4 G3 10800"/>
            <a:gd name="G6" fmla="+- 21600 0 G5"/>
            <a:gd name="T0" fmla="*/ 16200 w 21600"/>
            <a:gd name="T1" fmla="*/ 0 h 21600"/>
            <a:gd name="T2" fmla="*/ 0 w 21600"/>
            <a:gd name="T3" fmla="*/ 10800 h 21600"/>
            <a:gd name="T4" fmla="*/ 16200 w 21600"/>
            <a:gd name="T5" fmla="*/ 21600 h 21600"/>
            <a:gd name="T6" fmla="*/ 21600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G1 h 21600"/>
            <a:gd name="T14" fmla="*/ G6 w 21600"/>
            <a:gd name="T15" fmla="*/ G2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chemeClr val="accent5">
            <a:lumMod val="75000"/>
          </a:schemeClr>
        </a:solidFill>
        <a:ln w="9525" algn="ctr">
          <a:miter lim="800000"/>
          <a:headEnd/>
          <a:tailEnd/>
        </a:ln>
        <a:effectLst/>
        <a:scene3d>
          <a:camera prst="legacyObliqueTopRight"/>
          <a:lightRig rig="legacyFlat3" dir="b"/>
        </a:scene3d>
        <a:sp3d extrusionH="100000" prstMaterial="legacyPlastic">
          <a:bevelT w="13500" h="13500" prst="angle"/>
          <a:bevelB w="13500" h="13500" prst="angle"/>
        </a:sp3d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s-ES" sz="1200" b="1" i="0" strike="noStrike">
              <a:solidFill>
                <a:schemeClr val="bg1"/>
              </a:solidFill>
              <a:latin typeface="Arial"/>
              <a:cs typeface="Arial"/>
            </a:rPr>
            <a:t>Ir a</a:t>
          </a:r>
        </a:p>
        <a:p>
          <a:pPr algn="ctr" rtl="1">
            <a:defRPr sz="1000"/>
          </a:pPr>
          <a:r>
            <a:rPr lang="es-ES" sz="1200" b="1" i="0" strike="noStrike">
              <a:solidFill>
                <a:schemeClr val="bg1"/>
              </a:solidFill>
              <a:latin typeface="Arial"/>
              <a:cs typeface="Arial"/>
            </a:rPr>
            <a:t>Indice</a:t>
          </a:r>
        </a:p>
      </xdr:txBody>
    </xdr:sp>
    <xdr:clientData/>
  </xdr:twoCellAnchor>
  <xdr:twoCellAnchor editAs="oneCell">
    <xdr:from>
      <xdr:col>0</xdr:col>
      <xdr:colOff>144780</xdr:colOff>
      <xdr:row>0</xdr:row>
      <xdr:rowOff>99060</xdr:rowOff>
    </xdr:from>
    <xdr:to>
      <xdr:col>2</xdr:col>
      <xdr:colOff>1584960</xdr:colOff>
      <xdr:row>3</xdr:row>
      <xdr:rowOff>167640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7CD3FAED-CFDE-4D1A-A1AE-C4FAE025B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99060"/>
          <a:ext cx="220218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1013460</xdr:colOff>
      <xdr:row>0</xdr:row>
      <xdr:rowOff>99060</xdr:rowOff>
    </xdr:from>
    <xdr:to>
      <xdr:col>6</xdr:col>
      <xdr:colOff>2011680</xdr:colOff>
      <xdr:row>3</xdr:row>
      <xdr:rowOff>167640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829D9DF-7009-44B7-99A1-2BF1EEE72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0820" y="99060"/>
          <a:ext cx="22479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JMAS%20ALDAMA%20CONTABILIDAD\2023\PRESUPUESTO%202024\MOD%20ULTIMA%2027%20NOV%202023%202\FORMATO%20PPTO%202024%20CONTA%20GUBERNAMENTAL%20CENTRAL.xls" TargetMode="External"/><Relationship Id="rId1" Type="http://schemas.openxmlformats.org/officeDocument/2006/relationships/externalLinkPath" Target="/JMAS%20ALDAMA%20CONTABILIDAD/2023/PRESUPUESTO%202024/MOD%20ULTIMA%2027%20NOV%202023%202/FORMATO%20PPTO%202024%20CONTA%20GUBERNAMENTAL%20CENT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Parametros"/>
      <sheetName val="Indicadores"/>
      <sheetName val="Validación"/>
      <sheetName val="C.N.A."/>
      <sheetName val="Efic. Global"/>
      <sheetName val="m3 valor"/>
      <sheetName val="Evaluacion"/>
      <sheetName val="Concen."/>
      <sheetName val="Edo. Activ."/>
      <sheetName val="Fac-cob"/>
      <sheetName val="PIGOO"/>
      <sheetName val="Balanza Ingresos"/>
      <sheetName val="Balanza Egresos"/>
      <sheetName val="Inversiones"/>
      <sheetName val="COG"/>
      <sheetName val="Creditos"/>
      <sheetName val="Ingresos"/>
      <sheetName val="Usuarios"/>
      <sheetName val="Serv. Med. Dom"/>
      <sheetName val="Serv. Med. Com"/>
      <sheetName val="Serv. Med. ind"/>
      <sheetName val="Serv. Med. Esc"/>
      <sheetName val="Serv. Med. Pub"/>
      <sheetName val="Cuota fija"/>
      <sheetName val="Tarifa"/>
      <sheetName val="Precio de Venta X M3"/>
      <sheetName val="Estructura"/>
      <sheetName val="Empleados"/>
      <sheetName val="Tabulador"/>
      <sheetName val="Sueldo(Pl-Ad)"/>
      <sheetName val="Sueldo(Ev-Ad)"/>
      <sheetName val="Sueldo(Pl-Co)"/>
      <sheetName val="Sueldo(Ev-Co)"/>
      <sheetName val="Sueldo(Pl-Op)"/>
      <sheetName val="Sueldo(Ev-Op)"/>
      <sheetName val="Sueldo(Pl-Pt)"/>
      <sheetName val="Sueldo(Ev-Pt)"/>
      <sheetName val="Sueldo(Pl-Lab)"/>
      <sheetName val="Sueldo(Ev-Lab)"/>
      <sheetName val="Sueldo(Pensi)"/>
      <sheetName val="C.F.E."/>
      <sheetName val="Vehiculos"/>
      <sheetName val="POI"/>
      <sheetName val="Analisis de Precios"/>
      <sheetName val="Personal"/>
    </sheetNames>
    <sheetDataSet>
      <sheetData sheetId="0"/>
      <sheetData sheetId="1">
        <row r="1">
          <cell r="A1" t="str">
            <v>JUNTA MUNICIPAL DE AGUA Y SANEAMIENTO DE ALDAMA</v>
          </cell>
        </row>
        <row r="10">
          <cell r="B10">
            <v>2024</v>
          </cell>
        </row>
        <row r="12">
          <cell r="B12" t="str">
            <v>Agosto</v>
          </cell>
          <cell r="E12">
            <v>8</v>
          </cell>
        </row>
        <row r="40">
          <cell r="A40" t="str">
            <v xml:space="preserve">____________________________             ____________________________                     ____________________________
ING. G. HUGO BARAJAS MARTINEZ       MTRO A. HUGO GAMEROS ESTRADA        C.P.A. J. MANUEL SOSA MORALES                Director Ejecutivo                                     Director Financiero                                         Presidente  Consejo
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C2" t="str">
            <v>01</v>
          </cell>
        </row>
        <row r="3">
          <cell r="A3" t="str">
            <v>10000</v>
          </cell>
          <cell r="B3" t="str">
            <v>SERVICIOS PERSONALES</v>
          </cell>
          <cell r="C3" t="str">
            <v>01</v>
          </cell>
          <cell r="F3">
            <v>3082872.54</v>
          </cell>
          <cell r="V3">
            <v>1931956.48</v>
          </cell>
        </row>
        <row r="4">
          <cell r="A4" t="str">
            <v>11000</v>
          </cell>
          <cell r="B4" t="str">
            <v>REMUNERACIONES AL PERSONAL DE CARÁCTER PERMANENTE</v>
          </cell>
          <cell r="C4" t="str">
            <v>01</v>
          </cell>
          <cell r="F4">
            <v>1208823.3700000001</v>
          </cell>
          <cell r="V4">
            <v>857402.3</v>
          </cell>
        </row>
        <row r="5">
          <cell r="A5" t="str">
            <v>11300</v>
          </cell>
          <cell r="B5" t="str">
            <v xml:space="preserve">  Sueldos base al personal permanente</v>
          </cell>
          <cell r="C5" t="str">
            <v>01</v>
          </cell>
          <cell r="F5">
            <v>1208823.3700000001</v>
          </cell>
          <cell r="V5">
            <v>857402.3</v>
          </cell>
        </row>
        <row r="6">
          <cell r="A6" t="str">
            <v>11301</v>
          </cell>
          <cell r="B6" t="str">
            <v xml:space="preserve">  Sueldos base al personal permanente</v>
          </cell>
          <cell r="C6" t="str">
            <v>01</v>
          </cell>
          <cell r="F6">
            <v>1208823.3700000001</v>
          </cell>
          <cell r="V6">
            <v>857402.3</v>
          </cell>
        </row>
        <row r="7">
          <cell r="A7" t="str">
            <v>13000</v>
          </cell>
          <cell r="B7" t="str">
            <v>REMUNERACIONES ADICIONALES Y ESPECIALES</v>
          </cell>
          <cell r="C7" t="str">
            <v>01</v>
          </cell>
          <cell r="F7">
            <v>1225637.6299999999</v>
          </cell>
          <cell r="V7">
            <v>785111.07</v>
          </cell>
        </row>
        <row r="8">
          <cell r="A8" t="str">
            <v>13200</v>
          </cell>
          <cell r="B8" t="str">
            <v xml:space="preserve">  Primas de vacaciones, dominical y gratificación de fin de año</v>
          </cell>
          <cell r="C8" t="str">
            <v>01</v>
          </cell>
          <cell r="F8">
            <v>356123.41</v>
          </cell>
          <cell r="V8">
            <v>220694.51</v>
          </cell>
        </row>
        <row r="9">
          <cell r="A9" t="str">
            <v>13201</v>
          </cell>
          <cell r="B9" t="str">
            <v xml:space="preserve">  Gratificación de fin de año</v>
          </cell>
          <cell r="C9" t="str">
            <v>01</v>
          </cell>
          <cell r="F9">
            <v>284406.09999999998</v>
          </cell>
          <cell r="V9">
            <v>173803.76</v>
          </cell>
        </row>
        <row r="10">
          <cell r="A10" t="str">
            <v>13202</v>
          </cell>
          <cell r="B10" t="str">
            <v xml:space="preserve">  Prima vacacional</v>
          </cell>
          <cell r="C10" t="str">
            <v>01</v>
          </cell>
          <cell r="F10">
            <v>71717.31</v>
          </cell>
          <cell r="V10">
            <v>46890.75</v>
          </cell>
        </row>
        <row r="11">
          <cell r="A11" t="str">
            <v>13300</v>
          </cell>
          <cell r="B11" t="str">
            <v xml:space="preserve">  Horas extraordinarias</v>
          </cell>
          <cell r="C11" t="str">
            <v>01</v>
          </cell>
          <cell r="F11">
            <v>3310.71</v>
          </cell>
          <cell r="V11">
            <v>3194.56</v>
          </cell>
        </row>
        <row r="12">
          <cell r="A12" t="str">
            <v>13301</v>
          </cell>
          <cell r="B12" t="str">
            <v xml:space="preserve">  Horas extraordinarias</v>
          </cell>
          <cell r="C12" t="str">
            <v>01</v>
          </cell>
          <cell r="F12">
            <v>3310.71</v>
          </cell>
          <cell r="V12">
            <v>3194.56</v>
          </cell>
        </row>
        <row r="13">
          <cell r="A13" t="str">
            <v>13400</v>
          </cell>
          <cell r="B13" t="str">
            <v xml:space="preserve">  Compensaciones</v>
          </cell>
          <cell r="C13" t="str">
            <v>01</v>
          </cell>
          <cell r="F13">
            <v>866203.51</v>
          </cell>
          <cell r="V13">
            <v>561222</v>
          </cell>
        </row>
        <row r="14">
          <cell r="A14" t="str">
            <v>13401</v>
          </cell>
          <cell r="B14" t="str">
            <v xml:space="preserve">  Compensaciones</v>
          </cell>
          <cell r="C14" t="str">
            <v>01</v>
          </cell>
          <cell r="F14">
            <v>866203.51</v>
          </cell>
          <cell r="V14">
            <v>561222</v>
          </cell>
        </row>
        <row r="15">
          <cell r="A15" t="str">
            <v>14000</v>
          </cell>
          <cell r="B15" t="str">
            <v>SEGURIDAD SOCIAL</v>
          </cell>
          <cell r="C15" t="str">
            <v>01</v>
          </cell>
          <cell r="F15">
            <v>343179.62</v>
          </cell>
          <cell r="V15">
            <v>216712.82</v>
          </cell>
        </row>
        <row r="16">
          <cell r="A16" t="str">
            <v>14100</v>
          </cell>
          <cell r="B16" t="str">
            <v xml:space="preserve">  Aportaciones de seguridad social</v>
          </cell>
          <cell r="C16" t="str">
            <v>01</v>
          </cell>
          <cell r="F16">
            <v>120882.34</v>
          </cell>
          <cell r="V16">
            <v>76759.62</v>
          </cell>
        </row>
        <row r="17">
          <cell r="A17" t="str">
            <v>14101</v>
          </cell>
          <cell r="B17" t="str">
            <v xml:space="preserve">  Aportaciones de seguridad social</v>
          </cell>
          <cell r="C17" t="str">
            <v>01</v>
          </cell>
          <cell r="F17">
            <v>120882.34</v>
          </cell>
          <cell r="V17">
            <v>76759.62</v>
          </cell>
        </row>
        <row r="18">
          <cell r="A18" t="str">
            <v>14300</v>
          </cell>
          <cell r="B18" t="str">
            <v xml:space="preserve">  Aportaciones al sistema para el retiro</v>
          </cell>
          <cell r="C18" t="str">
            <v>01</v>
          </cell>
          <cell r="F18">
            <v>214275.12</v>
          </cell>
          <cell r="V18">
            <v>136327.12</v>
          </cell>
        </row>
        <row r="19">
          <cell r="A19" t="str">
            <v>14301</v>
          </cell>
          <cell r="B19" t="str">
            <v xml:space="preserve">  Aportaciones al sistema para el retiro</v>
          </cell>
          <cell r="C19" t="str">
            <v>01</v>
          </cell>
          <cell r="F19">
            <v>214275.12</v>
          </cell>
          <cell r="V19">
            <v>136327.12</v>
          </cell>
        </row>
        <row r="20">
          <cell r="A20" t="str">
            <v>14400</v>
          </cell>
          <cell r="B20" t="str">
            <v xml:space="preserve">  Aportaciones para seguros</v>
          </cell>
          <cell r="C20" t="str">
            <v>01</v>
          </cell>
          <cell r="F20">
            <v>8022.16</v>
          </cell>
          <cell r="V20">
            <v>3626.08</v>
          </cell>
        </row>
        <row r="21">
          <cell r="A21" t="str">
            <v>14401</v>
          </cell>
          <cell r="B21" t="str">
            <v xml:space="preserve">  Aportaciones para seguros</v>
          </cell>
          <cell r="C21" t="str">
            <v>01</v>
          </cell>
          <cell r="F21">
            <v>8022.16</v>
          </cell>
          <cell r="V21">
            <v>3626.08</v>
          </cell>
        </row>
        <row r="22">
          <cell r="A22" t="str">
            <v>15000</v>
          </cell>
          <cell r="B22" t="str">
            <v>OTRAS PRESTACIONES SOCIALES Y ECONÓMICAS</v>
          </cell>
          <cell r="C22" t="str">
            <v>01</v>
          </cell>
          <cell r="F22">
            <v>137987.96</v>
          </cell>
          <cell r="V22">
            <v>72730.289999999994</v>
          </cell>
        </row>
        <row r="23">
          <cell r="A23" t="str">
            <v>15100</v>
          </cell>
          <cell r="B23" t="str">
            <v xml:space="preserve">  Cuotas para el fondo de ahorro y fondo de trabajo</v>
          </cell>
          <cell r="C23" t="str">
            <v>01</v>
          </cell>
          <cell r="F23">
            <v>86441.17</v>
          </cell>
          <cell r="V23">
            <v>53574.48</v>
          </cell>
        </row>
        <row r="24">
          <cell r="A24" t="str">
            <v>15101</v>
          </cell>
          <cell r="B24" t="str">
            <v xml:space="preserve">  Cuotas para el fondo de ahorro y fondo de trabajo</v>
          </cell>
          <cell r="C24" t="str">
            <v>01</v>
          </cell>
          <cell r="F24">
            <v>86441.17</v>
          </cell>
          <cell r="V24">
            <v>53574.48</v>
          </cell>
        </row>
        <row r="25">
          <cell r="A25" t="str">
            <v>15200</v>
          </cell>
          <cell r="B25" t="str">
            <v xml:space="preserve">  Indemnizaciones</v>
          </cell>
          <cell r="C25" t="str">
            <v>01</v>
          </cell>
          <cell r="F25">
            <v>19155.810000000001</v>
          </cell>
          <cell r="V25">
            <v>19155.810000000001</v>
          </cell>
        </row>
        <row r="26">
          <cell r="A26" t="str">
            <v>15201</v>
          </cell>
          <cell r="B26" t="str">
            <v xml:space="preserve">  Indemnizaciones</v>
          </cell>
          <cell r="C26" t="str">
            <v>01</v>
          </cell>
          <cell r="F26">
            <v>19155.810000000001</v>
          </cell>
          <cell r="V26">
            <v>19155.810000000001</v>
          </cell>
        </row>
        <row r="27">
          <cell r="A27" t="str">
            <v>15400</v>
          </cell>
          <cell r="B27" t="str">
            <v xml:space="preserve">  Prestaciones contractuales</v>
          </cell>
          <cell r="C27" t="str">
            <v>01</v>
          </cell>
          <cell r="F27">
            <v>32390.98</v>
          </cell>
          <cell r="V27">
            <v>0</v>
          </cell>
        </row>
        <row r="28">
          <cell r="A28" t="str">
            <v>15401</v>
          </cell>
          <cell r="B28" t="str">
            <v xml:space="preserve">  Ayuda para lentes</v>
          </cell>
          <cell r="C28" t="str">
            <v>01</v>
          </cell>
          <cell r="F28">
            <v>8250</v>
          </cell>
          <cell r="V28">
            <v>0</v>
          </cell>
        </row>
        <row r="29">
          <cell r="A29" t="str">
            <v>15406</v>
          </cell>
          <cell r="B29" t="str">
            <v xml:space="preserve">  Previsión social múltiple</v>
          </cell>
          <cell r="C29" t="str">
            <v>01</v>
          </cell>
          <cell r="F29">
            <v>24140.98</v>
          </cell>
          <cell r="V29">
            <v>0</v>
          </cell>
        </row>
        <row r="30">
          <cell r="A30" t="str">
            <v>16000</v>
          </cell>
          <cell r="B30" t="str">
            <v>PREVISIONES</v>
          </cell>
          <cell r="C30" t="str">
            <v>01</v>
          </cell>
          <cell r="F30">
            <v>167243.96</v>
          </cell>
          <cell r="V30">
            <v>0</v>
          </cell>
        </row>
        <row r="31">
          <cell r="A31" t="str">
            <v>16100</v>
          </cell>
          <cell r="B31" t="str">
            <v xml:space="preserve">  Previsiones de carácter laboral, económica y de seguridad social</v>
          </cell>
          <cell r="C31" t="str">
            <v>01</v>
          </cell>
          <cell r="F31">
            <v>167243.96</v>
          </cell>
          <cell r="V31">
            <v>0</v>
          </cell>
        </row>
        <row r="32">
          <cell r="A32" t="str">
            <v>16101</v>
          </cell>
          <cell r="B32" t="str">
            <v xml:space="preserve">  Previsiones de carácter laboral, económica y de seguridad social</v>
          </cell>
          <cell r="C32" t="str">
            <v>01</v>
          </cell>
          <cell r="F32">
            <v>167243.96</v>
          </cell>
          <cell r="V32">
            <v>0</v>
          </cell>
        </row>
        <row r="33">
          <cell r="A33" t="str">
            <v>20000</v>
          </cell>
          <cell r="B33" t="str">
            <v>MATERIALES Y SUMINISTROS</v>
          </cell>
          <cell r="C33" t="str">
            <v>01</v>
          </cell>
          <cell r="F33">
            <v>333226.73</v>
          </cell>
          <cell r="V33">
            <v>127919.29</v>
          </cell>
        </row>
        <row r="34">
          <cell r="A34" t="str">
            <v>21000</v>
          </cell>
          <cell r="B34" t="str">
            <v>MATERIALES DE ADMINISTRACIÓN, EMISIÓN DE DOCUMENTOS Y ARTÍCULOS OFICIALES</v>
          </cell>
          <cell r="C34" t="str">
            <v>01</v>
          </cell>
          <cell r="F34">
            <v>78153.67</v>
          </cell>
          <cell r="V34">
            <v>45612.21</v>
          </cell>
        </row>
        <row r="35">
          <cell r="A35" t="str">
            <v>21100</v>
          </cell>
          <cell r="B35" t="str">
            <v xml:space="preserve">  Materiales, útiles y equipos menores de oficina</v>
          </cell>
          <cell r="C35" t="str">
            <v>01</v>
          </cell>
          <cell r="F35">
            <v>34610.18</v>
          </cell>
          <cell r="V35">
            <v>19514.27</v>
          </cell>
        </row>
        <row r="36">
          <cell r="A36" t="str">
            <v>21101</v>
          </cell>
          <cell r="B36" t="str">
            <v xml:space="preserve">  Materiales, útiles y equipos menores de oficina</v>
          </cell>
          <cell r="C36" t="str">
            <v>01</v>
          </cell>
          <cell r="F36">
            <v>34610.18</v>
          </cell>
          <cell r="V36">
            <v>19514.27</v>
          </cell>
        </row>
        <row r="37">
          <cell r="A37" t="str">
            <v>21200</v>
          </cell>
          <cell r="B37" t="str">
            <v xml:space="preserve">  Materiales y útiles de impresión y reproducción</v>
          </cell>
          <cell r="C37" t="str">
            <v>01</v>
          </cell>
          <cell r="F37">
            <v>12012.98</v>
          </cell>
          <cell r="V37">
            <v>2382.33</v>
          </cell>
        </row>
        <row r="38">
          <cell r="A38" t="str">
            <v>21201</v>
          </cell>
          <cell r="B38" t="str">
            <v xml:space="preserve">  Materiales y útiles de impresión y reproducción</v>
          </cell>
          <cell r="C38" t="str">
            <v>01</v>
          </cell>
          <cell r="F38">
            <v>12012.98</v>
          </cell>
          <cell r="V38">
            <v>2382.33</v>
          </cell>
        </row>
        <row r="39">
          <cell r="A39" t="str">
            <v>21400</v>
          </cell>
          <cell r="B39" t="str">
            <v xml:space="preserve">  Materiales, útiles y equipos menores de tecnologías de la información y comunicaciones</v>
          </cell>
          <cell r="C39" t="str">
            <v>01</v>
          </cell>
          <cell r="F39">
            <v>2557.31</v>
          </cell>
          <cell r="V39">
            <v>0</v>
          </cell>
        </row>
        <row r="40">
          <cell r="A40" t="str">
            <v>21401</v>
          </cell>
          <cell r="B40" t="str">
            <v xml:space="preserve">  Materiales, útiles y equipos menores de tecnologías de la información y comunicaciones</v>
          </cell>
          <cell r="C40" t="str">
            <v>01</v>
          </cell>
          <cell r="F40">
            <v>2557.31</v>
          </cell>
          <cell r="V40">
            <v>0</v>
          </cell>
        </row>
        <row r="41">
          <cell r="A41" t="str">
            <v>21500</v>
          </cell>
          <cell r="B41" t="str">
            <v xml:space="preserve">  Material impreso e información digital</v>
          </cell>
          <cell r="C41" t="str">
            <v>01</v>
          </cell>
          <cell r="F41">
            <v>8353.36</v>
          </cell>
          <cell r="V41">
            <v>8353.36</v>
          </cell>
        </row>
        <row r="42">
          <cell r="A42" t="str">
            <v>21501</v>
          </cell>
          <cell r="B42" t="str">
            <v xml:space="preserve">  Material impreso e información digital</v>
          </cell>
          <cell r="C42" t="str">
            <v>01</v>
          </cell>
          <cell r="F42">
            <v>8353.36</v>
          </cell>
          <cell r="V42">
            <v>8353.36</v>
          </cell>
        </row>
        <row r="43">
          <cell r="A43" t="str">
            <v>21600</v>
          </cell>
          <cell r="B43" t="str">
            <v xml:space="preserve">  Material de limpieza</v>
          </cell>
          <cell r="C43" t="str">
            <v>01</v>
          </cell>
          <cell r="F43">
            <v>20619.84</v>
          </cell>
          <cell r="V43">
            <v>15362.25</v>
          </cell>
        </row>
        <row r="44">
          <cell r="A44" t="str">
            <v>21601</v>
          </cell>
          <cell r="B44" t="str">
            <v xml:space="preserve">  Material de limpieza</v>
          </cell>
          <cell r="C44" t="str">
            <v>01</v>
          </cell>
          <cell r="F44">
            <v>20619.84</v>
          </cell>
          <cell r="V44">
            <v>15362.25</v>
          </cell>
        </row>
        <row r="45">
          <cell r="A45" t="str">
            <v>22000</v>
          </cell>
          <cell r="B45" t="str">
            <v>ALIMENTOS Y UTENSILIOS</v>
          </cell>
          <cell r="C45" t="str">
            <v>01</v>
          </cell>
          <cell r="F45">
            <v>59078.79</v>
          </cell>
          <cell r="V45">
            <v>23249.8</v>
          </cell>
        </row>
        <row r="46">
          <cell r="A46" t="str">
            <v>22100</v>
          </cell>
          <cell r="B46" t="str">
            <v xml:space="preserve">  Productos alimenticios para personas</v>
          </cell>
          <cell r="C46" t="str">
            <v>01</v>
          </cell>
          <cell r="F46">
            <v>52449.87</v>
          </cell>
          <cell r="V46">
            <v>22425.45</v>
          </cell>
        </row>
        <row r="47">
          <cell r="A47" t="str">
            <v>22101</v>
          </cell>
          <cell r="B47" t="str">
            <v xml:space="preserve">  Productos alimenticios para personas</v>
          </cell>
          <cell r="C47" t="str">
            <v>01</v>
          </cell>
          <cell r="F47">
            <v>52449.87</v>
          </cell>
          <cell r="V47">
            <v>22425.45</v>
          </cell>
        </row>
        <row r="48">
          <cell r="A48" t="str">
            <v>22300</v>
          </cell>
          <cell r="B48" t="str">
            <v xml:space="preserve">  Utensilios para el servicio de alimentación</v>
          </cell>
          <cell r="C48" t="str">
            <v>01</v>
          </cell>
          <cell r="F48">
            <v>6628.92</v>
          </cell>
          <cell r="V48">
            <v>824.35</v>
          </cell>
        </row>
        <row r="49">
          <cell r="A49" t="str">
            <v>22301</v>
          </cell>
          <cell r="B49" t="str">
            <v xml:space="preserve">  Utensilios para el servicio de alimentación</v>
          </cell>
          <cell r="C49" t="str">
            <v>01</v>
          </cell>
          <cell r="F49">
            <v>6628.92</v>
          </cell>
          <cell r="V49">
            <v>824.35</v>
          </cell>
        </row>
        <row r="50">
          <cell r="A50" t="str">
            <v>24000</v>
          </cell>
          <cell r="B50" t="str">
            <v>MATERIALES Y ARTÍCULOS DE CONSTRUCCIÓN Y DE REPARACIÓN</v>
          </cell>
          <cell r="C50" t="str">
            <v>01</v>
          </cell>
          <cell r="F50">
            <v>49310.6</v>
          </cell>
          <cell r="V50">
            <v>0</v>
          </cell>
        </row>
        <row r="51">
          <cell r="A51" t="str">
            <v>24800</v>
          </cell>
          <cell r="B51" t="str">
            <v xml:space="preserve">  Materiales complementarios</v>
          </cell>
          <cell r="C51" t="str">
            <v>01</v>
          </cell>
          <cell r="F51">
            <v>49310.6</v>
          </cell>
          <cell r="V51">
            <v>0</v>
          </cell>
        </row>
        <row r="52">
          <cell r="A52" t="str">
            <v>24801</v>
          </cell>
          <cell r="B52" t="str">
            <v xml:space="preserve">  Materiales complementarios</v>
          </cell>
          <cell r="C52" t="str">
            <v>01</v>
          </cell>
          <cell r="F52">
            <v>49310.6</v>
          </cell>
          <cell r="V52">
            <v>0</v>
          </cell>
        </row>
        <row r="53">
          <cell r="A53" t="str">
            <v>25000</v>
          </cell>
          <cell r="B53" t="str">
            <v>PRODUCTOS QUÍMICOS, FARMACÉUTICOS Y DE LABORATORIO</v>
          </cell>
          <cell r="C53" t="str">
            <v>01</v>
          </cell>
          <cell r="F53">
            <v>23423.1</v>
          </cell>
          <cell r="V53">
            <v>4834.28</v>
          </cell>
        </row>
        <row r="54">
          <cell r="A54" t="str">
            <v>25300</v>
          </cell>
          <cell r="B54" t="str">
            <v xml:space="preserve">  Medicinas y productos farmacéuticos</v>
          </cell>
          <cell r="C54" t="str">
            <v>01</v>
          </cell>
          <cell r="F54">
            <v>16594.8</v>
          </cell>
          <cell r="V54">
            <v>0</v>
          </cell>
        </row>
        <row r="55">
          <cell r="A55" t="str">
            <v>25301</v>
          </cell>
          <cell r="B55" t="str">
            <v xml:space="preserve">  Medicinas y productos farmacéuticos</v>
          </cell>
          <cell r="C55" t="str">
            <v>01</v>
          </cell>
          <cell r="F55">
            <v>16594.8</v>
          </cell>
          <cell r="V55">
            <v>0</v>
          </cell>
        </row>
        <row r="56">
          <cell r="A56" t="str">
            <v>25400</v>
          </cell>
          <cell r="B56" t="str">
            <v xml:space="preserve">  Materiales, accesorios y suministros médicos</v>
          </cell>
          <cell r="C56" t="str">
            <v>01</v>
          </cell>
          <cell r="F56">
            <v>1994.02</v>
          </cell>
          <cell r="V56">
            <v>0</v>
          </cell>
        </row>
        <row r="57">
          <cell r="A57" t="str">
            <v>25401</v>
          </cell>
          <cell r="B57" t="str">
            <v xml:space="preserve">  Materiales, accesorios y suministros médicos</v>
          </cell>
          <cell r="C57" t="str">
            <v>01</v>
          </cell>
          <cell r="F57">
            <v>1994.02</v>
          </cell>
          <cell r="V57">
            <v>0</v>
          </cell>
        </row>
        <row r="58">
          <cell r="A58" t="str">
            <v>25600</v>
          </cell>
          <cell r="B58" t="str">
            <v xml:space="preserve">  Fibras sintéticas, hules, plásticos y derivados</v>
          </cell>
          <cell r="C58" t="str">
            <v>01</v>
          </cell>
          <cell r="F58">
            <v>4834.28</v>
          </cell>
          <cell r="V58">
            <v>4834.28</v>
          </cell>
        </row>
        <row r="59">
          <cell r="A59" t="str">
            <v>25601</v>
          </cell>
          <cell r="B59" t="str">
            <v xml:space="preserve">  Fibras sintéticas, hules, plásticos y derivados</v>
          </cell>
          <cell r="C59" t="str">
            <v>01</v>
          </cell>
          <cell r="F59">
            <v>4834.28</v>
          </cell>
          <cell r="V59">
            <v>4834.28</v>
          </cell>
        </row>
        <row r="60">
          <cell r="A60" t="str">
            <v>26000</v>
          </cell>
          <cell r="B60" t="str">
            <v>COMBUSTIBLES, LUBRICANTES Y ADITIVOS</v>
          </cell>
          <cell r="C60" t="str">
            <v>01</v>
          </cell>
          <cell r="F60">
            <v>45669.279999999999</v>
          </cell>
          <cell r="V60">
            <v>38570.74</v>
          </cell>
        </row>
        <row r="61">
          <cell r="A61" t="str">
            <v>26100</v>
          </cell>
          <cell r="B61" t="str">
            <v xml:space="preserve">  Combustibles, lubricantes y aditivos</v>
          </cell>
          <cell r="C61" t="str">
            <v>01</v>
          </cell>
          <cell r="F61">
            <v>45669.279999999999</v>
          </cell>
          <cell r="V61">
            <v>38570.74</v>
          </cell>
        </row>
        <row r="62">
          <cell r="A62" t="str">
            <v>26101</v>
          </cell>
          <cell r="B62" t="str">
            <v xml:space="preserve">  Combustibles, lubricantes y aditivos</v>
          </cell>
          <cell r="C62" t="str">
            <v>01</v>
          </cell>
          <cell r="F62">
            <v>45669.279999999999</v>
          </cell>
          <cell r="V62">
            <v>38570.74</v>
          </cell>
        </row>
        <row r="63">
          <cell r="A63" t="str">
            <v>27000</v>
          </cell>
          <cell r="B63" t="str">
            <v>VESTUARIO, BLANCOS, PRENDAS DE PROTECCIÓN Y ARTÍCULOS DEPORTIVOS</v>
          </cell>
          <cell r="C63" t="str">
            <v>01</v>
          </cell>
          <cell r="F63">
            <v>30666.54</v>
          </cell>
          <cell r="V63">
            <v>9022.24</v>
          </cell>
        </row>
        <row r="64">
          <cell r="A64" t="str">
            <v>27100</v>
          </cell>
          <cell r="B64" t="str">
            <v xml:space="preserve">  Vestuario y uniformes</v>
          </cell>
          <cell r="C64" t="str">
            <v>01</v>
          </cell>
          <cell r="F64">
            <v>30069.05</v>
          </cell>
          <cell r="V64">
            <v>9022.24</v>
          </cell>
        </row>
        <row r="65">
          <cell r="A65" t="str">
            <v>27101</v>
          </cell>
          <cell r="B65" t="str">
            <v xml:space="preserve">  Vestuario y uniformes</v>
          </cell>
          <cell r="C65" t="str">
            <v>01</v>
          </cell>
          <cell r="F65">
            <v>30069.05</v>
          </cell>
          <cell r="V65">
            <v>9022.24</v>
          </cell>
        </row>
        <row r="66">
          <cell r="A66" t="str">
            <v>27200</v>
          </cell>
          <cell r="B66" t="str">
            <v xml:space="preserve">  Prendas de seguridad y protección personal</v>
          </cell>
          <cell r="C66" t="str">
            <v>01</v>
          </cell>
          <cell r="F66">
            <v>597.49</v>
          </cell>
          <cell r="V66">
            <v>0</v>
          </cell>
        </row>
        <row r="67">
          <cell r="A67" t="str">
            <v>27201</v>
          </cell>
          <cell r="B67" t="str">
            <v xml:space="preserve">  Prendas de seguridad y protección personal</v>
          </cell>
          <cell r="C67" t="str">
            <v>01</v>
          </cell>
          <cell r="F67">
            <v>597.49</v>
          </cell>
          <cell r="V67">
            <v>0</v>
          </cell>
        </row>
        <row r="68">
          <cell r="A68" t="str">
            <v>29000</v>
          </cell>
          <cell r="B68" t="str">
            <v>HERRAMIENTAS, REFACCIONES Y ACCESORIOS MENORES</v>
          </cell>
          <cell r="C68" t="str">
            <v>01</v>
          </cell>
          <cell r="F68">
            <v>46924.75</v>
          </cell>
          <cell r="V68">
            <v>6630.02</v>
          </cell>
        </row>
        <row r="69">
          <cell r="A69" t="str">
            <v>29200</v>
          </cell>
          <cell r="B69" t="str">
            <v xml:space="preserve">  Refacciones y accesorios menores de edificios</v>
          </cell>
          <cell r="C69" t="str">
            <v>01</v>
          </cell>
          <cell r="F69">
            <v>24826.32</v>
          </cell>
          <cell r="V69">
            <v>3099.85</v>
          </cell>
        </row>
        <row r="70">
          <cell r="A70" t="str">
            <v>29201</v>
          </cell>
          <cell r="B70" t="str">
            <v xml:space="preserve">  Refacciones y accesorios menores de edificios</v>
          </cell>
          <cell r="C70" t="str">
            <v>01</v>
          </cell>
          <cell r="F70">
            <v>24826.32</v>
          </cell>
          <cell r="V70">
            <v>3099.85</v>
          </cell>
        </row>
        <row r="71">
          <cell r="A71" t="str">
            <v>29300</v>
          </cell>
          <cell r="B71" t="str">
            <v xml:space="preserve">  Refacciones y accesorios menores de mobiliario y equipo de administración, educacional y recreativo</v>
          </cell>
          <cell r="C71" t="str">
            <v>01</v>
          </cell>
          <cell r="F71">
            <v>13444.88</v>
          </cell>
          <cell r="V71">
            <v>0</v>
          </cell>
        </row>
        <row r="72">
          <cell r="A72" t="str">
            <v>29301</v>
          </cell>
          <cell r="B72" t="str">
            <v xml:space="preserve">  Refacciones y accesorios menores de mobiliario y equipo de administración, educacional y recreativo</v>
          </cell>
          <cell r="C72" t="str">
            <v>01</v>
          </cell>
          <cell r="F72">
            <v>13444.88</v>
          </cell>
          <cell r="V72">
            <v>0</v>
          </cell>
        </row>
        <row r="73">
          <cell r="A73" t="str">
            <v>29400</v>
          </cell>
          <cell r="B73" t="str">
            <v xml:space="preserve">  Refacciones y accesorios menores de equipo de cómputo y tecnologías de la información</v>
          </cell>
          <cell r="C73" t="str">
            <v>01</v>
          </cell>
          <cell r="F73">
            <v>2217.77</v>
          </cell>
          <cell r="V73">
            <v>0</v>
          </cell>
        </row>
        <row r="74">
          <cell r="A74" t="str">
            <v>29401</v>
          </cell>
          <cell r="B74" t="str">
            <v xml:space="preserve">  Refacciones y accesorios menores de equipo de cómputo y tecnologías de la información</v>
          </cell>
          <cell r="C74" t="str">
            <v>01</v>
          </cell>
          <cell r="F74">
            <v>2217.77</v>
          </cell>
          <cell r="V74">
            <v>0</v>
          </cell>
        </row>
        <row r="75">
          <cell r="A75" t="str">
            <v>29600</v>
          </cell>
          <cell r="B75" t="str">
            <v xml:space="preserve">  Refacciones y accesorios menores de equipo de transporte</v>
          </cell>
          <cell r="C75" t="str">
            <v>01</v>
          </cell>
          <cell r="F75">
            <v>6435.78</v>
          </cell>
          <cell r="V75">
            <v>3530.17</v>
          </cell>
        </row>
        <row r="76">
          <cell r="A76" t="str">
            <v>29601</v>
          </cell>
          <cell r="B76" t="str">
            <v xml:space="preserve">  Refacciones y accesorios menores de equipo de transporte</v>
          </cell>
          <cell r="C76" t="str">
            <v>01</v>
          </cell>
          <cell r="F76">
            <v>6435.78</v>
          </cell>
          <cell r="V76">
            <v>3530.17</v>
          </cell>
        </row>
        <row r="77">
          <cell r="A77" t="str">
            <v>30000</v>
          </cell>
          <cell r="B77" t="str">
            <v>SERVICIOS GENERALES</v>
          </cell>
          <cell r="C77" t="str">
            <v>01</v>
          </cell>
          <cell r="F77">
            <v>1034118.3</v>
          </cell>
          <cell r="V77">
            <v>540586.32999999996</v>
          </cell>
        </row>
        <row r="78">
          <cell r="A78" t="str">
            <v>31000</v>
          </cell>
          <cell r="B78" t="str">
            <v>SERVICIOS BÁSICOS</v>
          </cell>
          <cell r="C78" t="str">
            <v>01</v>
          </cell>
          <cell r="F78">
            <v>108216.22</v>
          </cell>
          <cell r="V78">
            <v>71512.3</v>
          </cell>
        </row>
        <row r="79">
          <cell r="A79" t="str">
            <v>31100</v>
          </cell>
          <cell r="B79" t="str">
            <v xml:space="preserve">  Energía eléctrica</v>
          </cell>
          <cell r="C79" t="str">
            <v>01</v>
          </cell>
          <cell r="F79">
            <v>79963.08</v>
          </cell>
          <cell r="V79">
            <v>58062.06</v>
          </cell>
        </row>
        <row r="80">
          <cell r="A80" t="str">
            <v>31101</v>
          </cell>
          <cell r="B80" t="str">
            <v xml:space="preserve">  Energía eléctrica</v>
          </cell>
          <cell r="C80" t="str">
            <v>01</v>
          </cell>
          <cell r="F80">
            <v>79963.08</v>
          </cell>
          <cell r="V80">
            <v>58062.06</v>
          </cell>
        </row>
        <row r="81">
          <cell r="A81" t="str">
            <v>31200</v>
          </cell>
          <cell r="B81" t="str">
            <v xml:space="preserve">  Gas</v>
          </cell>
          <cell r="C81" t="str">
            <v>01</v>
          </cell>
          <cell r="F81">
            <v>6471.63</v>
          </cell>
          <cell r="V81">
            <v>655.16</v>
          </cell>
        </row>
        <row r="82">
          <cell r="A82" t="str">
            <v>31201</v>
          </cell>
          <cell r="B82" t="str">
            <v xml:space="preserve">  Gas</v>
          </cell>
          <cell r="C82" t="str">
            <v>01</v>
          </cell>
          <cell r="F82">
            <v>6471.63</v>
          </cell>
          <cell r="V82">
            <v>655.16</v>
          </cell>
        </row>
        <row r="83">
          <cell r="A83" t="str">
            <v>31300</v>
          </cell>
          <cell r="B83" t="str">
            <v xml:space="preserve">  Agua</v>
          </cell>
          <cell r="C83" t="str">
            <v>01</v>
          </cell>
          <cell r="F83">
            <v>1515.91</v>
          </cell>
          <cell r="V83">
            <v>687.62</v>
          </cell>
        </row>
        <row r="84">
          <cell r="A84" t="str">
            <v>31301</v>
          </cell>
          <cell r="B84" t="str">
            <v xml:space="preserve">  Agua</v>
          </cell>
          <cell r="C84" t="str">
            <v>01</v>
          </cell>
          <cell r="F84">
            <v>1515.91</v>
          </cell>
          <cell r="V84">
            <v>687.62</v>
          </cell>
        </row>
        <row r="85">
          <cell r="A85" t="str">
            <v>31400</v>
          </cell>
          <cell r="B85" t="str">
            <v xml:space="preserve">  Telefonía tradicional</v>
          </cell>
          <cell r="C85" t="str">
            <v>01</v>
          </cell>
          <cell r="F85">
            <v>17765.599999999999</v>
          </cell>
          <cell r="V85">
            <v>12107.46</v>
          </cell>
        </row>
        <row r="86">
          <cell r="A86" t="str">
            <v>31401</v>
          </cell>
          <cell r="B86" t="str">
            <v xml:space="preserve">  Telefonía tradicional</v>
          </cell>
          <cell r="C86" t="str">
            <v>01</v>
          </cell>
          <cell r="F86">
            <v>17765.599999999999</v>
          </cell>
          <cell r="V86">
            <v>12107.46</v>
          </cell>
        </row>
        <row r="87">
          <cell r="A87" t="str">
            <v>31800</v>
          </cell>
          <cell r="B87" t="str">
            <v xml:space="preserve">  Servicios postales y telegráficos</v>
          </cell>
          <cell r="C87" t="str">
            <v>01</v>
          </cell>
          <cell r="F87">
            <v>2500</v>
          </cell>
          <cell r="V87">
            <v>0</v>
          </cell>
        </row>
        <row r="88">
          <cell r="A88" t="str">
            <v>31801</v>
          </cell>
          <cell r="B88" t="str">
            <v xml:space="preserve">  Servicios postales y telegráficos</v>
          </cell>
          <cell r="C88" t="str">
            <v>01</v>
          </cell>
          <cell r="F88">
            <v>2500</v>
          </cell>
          <cell r="V88">
            <v>0</v>
          </cell>
        </row>
        <row r="89">
          <cell r="A89" t="str">
            <v>33000</v>
          </cell>
          <cell r="B89" t="str">
            <v>SERVICIOS PROFESIONALES, CIENTÍFICOS, TÉCNICOS Y OTROS SERVICIOS</v>
          </cell>
          <cell r="C89" t="str">
            <v>01</v>
          </cell>
          <cell r="F89">
            <v>221748.24</v>
          </cell>
          <cell r="V89">
            <v>19350.54</v>
          </cell>
        </row>
        <row r="90">
          <cell r="A90" t="str">
            <v>33100</v>
          </cell>
          <cell r="B90" t="str">
            <v xml:space="preserve">  Servicios legales, de contabilidad, auditoría y relacionados</v>
          </cell>
          <cell r="C90" t="str">
            <v>01</v>
          </cell>
          <cell r="F90">
            <v>214748.24</v>
          </cell>
          <cell r="V90">
            <v>15841.92</v>
          </cell>
        </row>
        <row r="91">
          <cell r="A91" t="str">
            <v>33101</v>
          </cell>
          <cell r="B91" t="str">
            <v xml:space="preserve">  Servicios legales, de contabilidad, auditoría y relacionados</v>
          </cell>
          <cell r="C91" t="str">
            <v>01</v>
          </cell>
          <cell r="F91">
            <v>214748.24</v>
          </cell>
          <cell r="V91">
            <v>15841.92</v>
          </cell>
        </row>
        <row r="92">
          <cell r="A92" t="str">
            <v>33800</v>
          </cell>
          <cell r="B92" t="str">
            <v xml:space="preserve">  Servicios de vigilancia</v>
          </cell>
          <cell r="C92" t="str">
            <v>01</v>
          </cell>
          <cell r="F92">
            <v>7000</v>
          </cell>
          <cell r="V92">
            <v>3508.62</v>
          </cell>
        </row>
        <row r="93">
          <cell r="A93" t="str">
            <v>33801</v>
          </cell>
          <cell r="B93" t="str">
            <v xml:space="preserve">  Servicios de vigilancia</v>
          </cell>
          <cell r="C93" t="str">
            <v>01</v>
          </cell>
          <cell r="F93">
            <v>7000</v>
          </cell>
          <cell r="V93">
            <v>3508.62</v>
          </cell>
        </row>
        <row r="94">
          <cell r="A94" t="str">
            <v>34000</v>
          </cell>
          <cell r="B94" t="str">
            <v>SERVICIOS FINANCIEROS, BANCARIOS Y COMERCIALES</v>
          </cell>
          <cell r="C94" t="str">
            <v>01</v>
          </cell>
          <cell r="F94">
            <v>108094.01</v>
          </cell>
          <cell r="V94">
            <v>78746.509999999995</v>
          </cell>
        </row>
        <row r="95">
          <cell r="A95" t="str">
            <v>34100</v>
          </cell>
          <cell r="B95" t="str">
            <v xml:space="preserve">  Servicios financieros y bancarios</v>
          </cell>
          <cell r="C95" t="str">
            <v>01</v>
          </cell>
          <cell r="F95">
            <v>98728.5</v>
          </cell>
          <cell r="V95">
            <v>73260.31</v>
          </cell>
        </row>
        <row r="96">
          <cell r="A96" t="str">
            <v>34101</v>
          </cell>
          <cell r="B96" t="str">
            <v xml:space="preserve">  Servicios financieros y bancarios</v>
          </cell>
          <cell r="C96" t="str">
            <v>01</v>
          </cell>
          <cell r="F96">
            <v>98728.5</v>
          </cell>
          <cell r="V96">
            <v>73260.31</v>
          </cell>
        </row>
        <row r="97">
          <cell r="A97" t="str">
            <v>34500</v>
          </cell>
          <cell r="B97" t="str">
            <v xml:space="preserve">  Seguro de bienes patrimoniales</v>
          </cell>
          <cell r="C97" t="str">
            <v>01</v>
          </cell>
          <cell r="F97">
            <v>9365.51</v>
          </cell>
          <cell r="V97">
            <v>5486.2</v>
          </cell>
        </row>
        <row r="98">
          <cell r="A98" t="str">
            <v>34501</v>
          </cell>
          <cell r="B98" t="str">
            <v xml:space="preserve">  Seguro de bienes patrimoniales</v>
          </cell>
          <cell r="C98" t="str">
            <v>01</v>
          </cell>
          <cell r="F98">
            <v>9365.51</v>
          </cell>
          <cell r="V98">
            <v>5486.2</v>
          </cell>
        </row>
        <row r="99">
          <cell r="A99" t="str">
            <v>35000</v>
          </cell>
          <cell r="B99" t="str">
            <v>SERVICIOS DE INSTALACIÓN, REPARACIÓN, MANTENIMIENTO Y CONSERVACIÓN</v>
          </cell>
          <cell r="C99" t="str">
            <v>01</v>
          </cell>
          <cell r="F99">
            <v>78356.039999999994</v>
          </cell>
          <cell r="V99">
            <v>29709.31</v>
          </cell>
        </row>
        <row r="100">
          <cell r="A100" t="str">
            <v>35100</v>
          </cell>
          <cell r="B100" t="str">
            <v xml:space="preserve">  Conservación y mantenimiento menor de inmuebles</v>
          </cell>
          <cell r="C100" t="str">
            <v>01</v>
          </cell>
          <cell r="F100">
            <v>21642.44</v>
          </cell>
          <cell r="V100">
            <v>17680</v>
          </cell>
        </row>
        <row r="101">
          <cell r="A101" t="str">
            <v>35101</v>
          </cell>
          <cell r="B101" t="str">
            <v xml:space="preserve">  Conservación y mantenimiento menor de inmuebles</v>
          </cell>
          <cell r="C101" t="str">
            <v>01</v>
          </cell>
          <cell r="F101">
            <v>21642.44</v>
          </cell>
          <cell r="V101">
            <v>17680</v>
          </cell>
        </row>
        <row r="102">
          <cell r="A102" t="str">
            <v>35200</v>
          </cell>
          <cell r="B102" t="str">
            <v xml:space="preserve">  Instalación, reparación y mantenimiento de mobiliario y equipo de administración, educacional y recreativo</v>
          </cell>
          <cell r="C102" t="str">
            <v>01</v>
          </cell>
          <cell r="F102">
            <v>23247.33</v>
          </cell>
          <cell r="V102">
            <v>301.72000000000003</v>
          </cell>
        </row>
        <row r="103">
          <cell r="A103" t="str">
            <v>35201</v>
          </cell>
          <cell r="B103" t="str">
            <v xml:space="preserve">  Instalación, reparación y mantenimiento de mobiliario y equipo de administración, educacional y recreativo</v>
          </cell>
          <cell r="C103" t="str">
            <v>01</v>
          </cell>
          <cell r="F103">
            <v>23247.33</v>
          </cell>
          <cell r="V103">
            <v>301.72000000000003</v>
          </cell>
        </row>
        <row r="104">
          <cell r="A104" t="str">
            <v>35500</v>
          </cell>
          <cell r="B104" t="str">
            <v xml:space="preserve">  Reparación y mantenimiento de equipo de transporte</v>
          </cell>
          <cell r="C104" t="str">
            <v>01</v>
          </cell>
          <cell r="F104">
            <v>20333.27</v>
          </cell>
          <cell r="V104">
            <v>327.58999999999997</v>
          </cell>
        </row>
        <row r="105">
          <cell r="A105" t="str">
            <v>35501</v>
          </cell>
          <cell r="B105" t="str">
            <v xml:space="preserve">  Reparación y mantenimiento de equipo de transporte</v>
          </cell>
          <cell r="C105" t="str">
            <v>01</v>
          </cell>
          <cell r="F105">
            <v>20333.27</v>
          </cell>
          <cell r="V105">
            <v>327.58999999999997</v>
          </cell>
        </row>
        <row r="106">
          <cell r="A106" t="str">
            <v>35800</v>
          </cell>
          <cell r="B106" t="str">
            <v xml:space="preserve">  Servicios de limpieza y manejo de desechos</v>
          </cell>
          <cell r="C106" t="str">
            <v>01</v>
          </cell>
          <cell r="F106">
            <v>13133</v>
          </cell>
          <cell r="V106">
            <v>11400</v>
          </cell>
        </row>
        <row r="107">
          <cell r="A107" t="str">
            <v>35801</v>
          </cell>
          <cell r="B107" t="str">
            <v xml:space="preserve">  Servicios de limpieza y manejo de desechos</v>
          </cell>
          <cell r="C107" t="str">
            <v>01</v>
          </cell>
          <cell r="F107">
            <v>13133</v>
          </cell>
          <cell r="V107">
            <v>11400</v>
          </cell>
        </row>
        <row r="108">
          <cell r="A108" t="str">
            <v>37000</v>
          </cell>
          <cell r="B108" t="str">
            <v>SERVICIOS DE TRASLADOS Y VIÁTICOS</v>
          </cell>
          <cell r="C108" t="str">
            <v>01</v>
          </cell>
          <cell r="F108">
            <v>73395.94</v>
          </cell>
          <cell r="V108">
            <v>6038.74</v>
          </cell>
        </row>
        <row r="109">
          <cell r="A109" t="str">
            <v>37500</v>
          </cell>
          <cell r="B109" t="str">
            <v xml:space="preserve">  Viáticos en el país</v>
          </cell>
          <cell r="C109" t="str">
            <v>01</v>
          </cell>
          <cell r="F109">
            <v>73395.94</v>
          </cell>
          <cell r="V109">
            <v>6038.74</v>
          </cell>
        </row>
        <row r="110">
          <cell r="A110" t="str">
            <v>37501</v>
          </cell>
          <cell r="B110" t="str">
            <v xml:space="preserve">  Viáticos en el país</v>
          </cell>
          <cell r="C110" t="str">
            <v>01</v>
          </cell>
          <cell r="F110">
            <v>73395.94</v>
          </cell>
          <cell r="V110">
            <v>6038.74</v>
          </cell>
        </row>
        <row r="111">
          <cell r="A111" t="str">
            <v>38000</v>
          </cell>
          <cell r="B111" t="str">
            <v>SERVICIOS OFICIALES</v>
          </cell>
          <cell r="C111" t="str">
            <v>01</v>
          </cell>
          <cell r="F111">
            <v>48826.06</v>
          </cell>
          <cell r="V111">
            <v>45994.39</v>
          </cell>
        </row>
        <row r="112">
          <cell r="A112" t="str">
            <v>38200</v>
          </cell>
          <cell r="B112" t="str">
            <v xml:space="preserve">  Gastos de orden social y cultural</v>
          </cell>
          <cell r="C112" t="str">
            <v>01</v>
          </cell>
          <cell r="F112">
            <v>48826.06</v>
          </cell>
          <cell r="V112">
            <v>45994.39</v>
          </cell>
        </row>
        <row r="113">
          <cell r="A113" t="str">
            <v>38201</v>
          </cell>
          <cell r="B113" t="str">
            <v xml:space="preserve">  Gastos de orden social y cultural</v>
          </cell>
          <cell r="C113" t="str">
            <v>01</v>
          </cell>
          <cell r="F113">
            <v>48826.06</v>
          </cell>
          <cell r="V113">
            <v>45994.39</v>
          </cell>
        </row>
        <row r="114">
          <cell r="A114" t="str">
            <v>39000</v>
          </cell>
          <cell r="B114" t="str">
            <v>OTROS SERVICIOS GENERALES</v>
          </cell>
          <cell r="C114" t="str">
            <v>01</v>
          </cell>
          <cell r="F114">
            <v>395481.79</v>
          </cell>
          <cell r="V114">
            <v>289234.53999999998</v>
          </cell>
        </row>
        <row r="115">
          <cell r="A115" t="str">
            <v>39200</v>
          </cell>
          <cell r="B115" t="str">
            <v xml:space="preserve">  Impuestos y derechos</v>
          </cell>
          <cell r="C115" t="str">
            <v>01</v>
          </cell>
          <cell r="F115">
            <v>390481.79</v>
          </cell>
          <cell r="V115">
            <v>286677.53999999998</v>
          </cell>
        </row>
        <row r="116">
          <cell r="A116" t="str">
            <v>39201</v>
          </cell>
          <cell r="B116" t="str">
            <v xml:space="preserve">  Impuestos y derechos</v>
          </cell>
          <cell r="C116" t="str">
            <v>01</v>
          </cell>
          <cell r="F116">
            <v>390481.79</v>
          </cell>
          <cell r="V116">
            <v>286677.53999999998</v>
          </cell>
        </row>
        <row r="117">
          <cell r="A117" t="str">
            <v>39500</v>
          </cell>
          <cell r="B117" t="str">
            <v xml:space="preserve">  Penas, multas, accesorios y actualizaciones</v>
          </cell>
          <cell r="C117" t="str">
            <v>01</v>
          </cell>
          <cell r="F117">
            <v>5000</v>
          </cell>
          <cell r="V117">
            <v>2557</v>
          </cell>
        </row>
        <row r="118">
          <cell r="A118" t="str">
            <v>39501</v>
          </cell>
          <cell r="B118" t="str">
            <v xml:space="preserve">  Penas, multas, accesorios y actualizaciones</v>
          </cell>
          <cell r="C118" t="str">
            <v>01</v>
          </cell>
          <cell r="F118">
            <v>5000</v>
          </cell>
          <cell r="V118">
            <v>2557</v>
          </cell>
        </row>
        <row r="119">
          <cell r="A119" t="str">
            <v>40000</v>
          </cell>
          <cell r="B119" t="str">
            <v>TRANSFERENCIAS, ASIGNACIONES, SUBSIDIOS Y OTRAS AYUDAS</v>
          </cell>
          <cell r="C119" t="str">
            <v>01</v>
          </cell>
          <cell r="F119">
            <v>1489833.04</v>
          </cell>
          <cell r="V119">
            <v>1062415.68</v>
          </cell>
        </row>
        <row r="120">
          <cell r="A120" t="str">
            <v>41000</v>
          </cell>
          <cell r="B120" t="str">
            <v>TRANSFERENCIAS INTERNAS Y ASIGNACIONES AL SECTOR PÚBLICO</v>
          </cell>
          <cell r="C120" t="str">
            <v>01</v>
          </cell>
          <cell r="F120">
            <v>60441.17</v>
          </cell>
          <cell r="V120">
            <v>38379.81</v>
          </cell>
        </row>
        <row r="121">
          <cell r="A121" t="str">
            <v>41500</v>
          </cell>
          <cell r="B121" t="str">
            <v xml:space="preserve">  Transferencias internas otorgadas a entidades paraestatales no empresariales y no financieras</v>
          </cell>
          <cell r="C121" t="str">
            <v>01</v>
          </cell>
          <cell r="F121">
            <v>60441.17</v>
          </cell>
          <cell r="V121">
            <v>38379.81</v>
          </cell>
        </row>
        <row r="122">
          <cell r="A122" t="str">
            <v>41503</v>
          </cell>
          <cell r="B122" t="str">
            <v xml:space="preserve">  Diferencial de servicio médico Pensiones</v>
          </cell>
          <cell r="C122" t="str">
            <v>01</v>
          </cell>
          <cell r="F122">
            <v>60441.17</v>
          </cell>
          <cell r="V122">
            <v>38379.81</v>
          </cell>
        </row>
        <row r="123">
          <cell r="A123" t="str">
            <v>42000</v>
          </cell>
          <cell r="B123" t="str">
            <v>TRANSFERENCIAS AL RESTO DEL SECTOR PÚBLICO</v>
          </cell>
          <cell r="C123" t="str">
            <v>01</v>
          </cell>
          <cell r="F123">
            <v>1177195.21</v>
          </cell>
          <cell r="V123">
            <v>788786.46</v>
          </cell>
        </row>
        <row r="124">
          <cell r="A124" t="str">
            <v>42100</v>
          </cell>
          <cell r="B124" t="str">
            <v xml:space="preserve">  Transferencias otorgadas a entidades paraestatales no empresariales y no financieras</v>
          </cell>
          <cell r="C124" t="str">
            <v>01</v>
          </cell>
          <cell r="F124">
            <v>1177195.21</v>
          </cell>
          <cell r="V124">
            <v>788786.46</v>
          </cell>
        </row>
        <row r="125">
          <cell r="A125" t="str">
            <v>42101</v>
          </cell>
          <cell r="B125" t="str">
            <v xml:space="preserve">  Transferencias otorgadas a organismos entidades paraestatales no empresariales y no financieras</v>
          </cell>
          <cell r="C125" t="str">
            <v>01</v>
          </cell>
          <cell r="F125">
            <v>1177195.21</v>
          </cell>
          <cell r="V125">
            <v>788786.46</v>
          </cell>
        </row>
        <row r="126">
          <cell r="A126" t="str">
            <v>44000</v>
          </cell>
          <cell r="B126" t="str">
            <v>AYUDAS SOCIALES</v>
          </cell>
          <cell r="C126" t="str">
            <v>01</v>
          </cell>
          <cell r="F126">
            <v>252196.66</v>
          </cell>
          <cell r="V126">
            <v>235249.41</v>
          </cell>
        </row>
        <row r="127">
          <cell r="A127" t="str">
            <v>44500</v>
          </cell>
          <cell r="B127" t="str">
            <v xml:space="preserve">  Ayudas sociales a  instituciones sin fines de lucro</v>
          </cell>
          <cell r="C127" t="str">
            <v>01</v>
          </cell>
          <cell r="F127">
            <v>252196.66</v>
          </cell>
          <cell r="V127">
            <v>235249.41</v>
          </cell>
        </row>
        <row r="128">
          <cell r="A128" t="str">
            <v>44501</v>
          </cell>
          <cell r="B128" t="str">
            <v xml:space="preserve">  Ayudas sociales a instituciones sin fines de lucro</v>
          </cell>
          <cell r="C128" t="str">
            <v>01</v>
          </cell>
          <cell r="F128">
            <v>252196.66</v>
          </cell>
          <cell r="V128">
            <v>235249.41</v>
          </cell>
        </row>
        <row r="129">
          <cell r="A129" t="str">
            <v>50000</v>
          </cell>
          <cell r="B129" t="str">
            <v>BIENES MUEBLES, INMUEBLES E INTANGIBLES</v>
          </cell>
          <cell r="C129" t="str">
            <v>01</v>
          </cell>
          <cell r="F129">
            <v>20658.75</v>
          </cell>
          <cell r="V129">
            <v>20658.75</v>
          </cell>
        </row>
        <row r="130">
          <cell r="A130" t="str">
            <v>51000</v>
          </cell>
          <cell r="B130" t="str">
            <v>MOBILIARIO Y EQUIPO DE ADMINISTRACIÓN</v>
          </cell>
          <cell r="C130" t="str">
            <v>01</v>
          </cell>
          <cell r="F130">
            <v>9158.75</v>
          </cell>
          <cell r="V130">
            <v>9158.75</v>
          </cell>
        </row>
        <row r="131">
          <cell r="A131" t="str">
            <v>51500</v>
          </cell>
          <cell r="B131" t="str">
            <v xml:space="preserve">  Equipo de cómputo y de tecnologías de la información</v>
          </cell>
          <cell r="C131" t="str">
            <v>01</v>
          </cell>
          <cell r="F131">
            <v>9158.75</v>
          </cell>
          <cell r="V131">
            <v>9158.75</v>
          </cell>
        </row>
        <row r="132">
          <cell r="A132" t="str">
            <v>51501</v>
          </cell>
          <cell r="B132" t="str">
            <v xml:space="preserve">  Equipo de cómputo y de tecnología de la información</v>
          </cell>
          <cell r="C132" t="str">
            <v>01</v>
          </cell>
          <cell r="F132">
            <v>9158.75</v>
          </cell>
          <cell r="V132">
            <v>9158.75</v>
          </cell>
        </row>
        <row r="133">
          <cell r="A133" t="str">
            <v>58000</v>
          </cell>
          <cell r="B133" t="str">
            <v>BIENES INMUEBLES</v>
          </cell>
          <cell r="C133" t="str">
            <v>01</v>
          </cell>
          <cell r="F133">
            <v>11500</v>
          </cell>
          <cell r="V133">
            <v>11500</v>
          </cell>
        </row>
        <row r="134">
          <cell r="A134" t="str">
            <v>58300</v>
          </cell>
          <cell r="B134" t="str">
            <v xml:space="preserve">  Edificios no residenciales</v>
          </cell>
          <cell r="C134" t="str">
            <v>01</v>
          </cell>
          <cell r="F134">
            <v>11500</v>
          </cell>
          <cell r="V134">
            <v>11500</v>
          </cell>
        </row>
        <row r="135">
          <cell r="A135" t="str">
            <v>58301</v>
          </cell>
          <cell r="B135" t="str">
            <v xml:space="preserve">  Edificios no residenciales</v>
          </cell>
          <cell r="C135" t="str">
            <v>01</v>
          </cell>
          <cell r="F135">
            <v>11500</v>
          </cell>
          <cell r="V135">
            <v>11500</v>
          </cell>
        </row>
        <row r="136">
          <cell r="A136" t="str">
            <v>10000</v>
          </cell>
          <cell r="B136" t="str">
            <v>SERVICIOS PERSONALES</v>
          </cell>
          <cell r="C136" t="str">
            <v>02</v>
          </cell>
          <cell r="F136">
            <v>2786677.91</v>
          </cell>
          <cell r="V136">
            <v>1651845.44</v>
          </cell>
        </row>
        <row r="137">
          <cell r="A137" t="str">
            <v>11000</v>
          </cell>
          <cell r="B137" t="str">
            <v>REMUNERACIONES AL PERSONAL DE CARÁCTER PERMANENTE</v>
          </cell>
          <cell r="C137" t="str">
            <v>02</v>
          </cell>
          <cell r="F137">
            <v>1460947.45</v>
          </cell>
          <cell r="V137">
            <v>930249.86</v>
          </cell>
        </row>
        <row r="138">
          <cell r="A138" t="str">
            <v>11300</v>
          </cell>
          <cell r="B138" t="str">
            <v xml:space="preserve">  Sueldos base al personal permanente</v>
          </cell>
          <cell r="C138" t="str">
            <v>02</v>
          </cell>
          <cell r="F138">
            <v>1460947.45</v>
          </cell>
          <cell r="V138">
            <v>930249.86</v>
          </cell>
        </row>
        <row r="139">
          <cell r="A139" t="str">
            <v>11301</v>
          </cell>
          <cell r="B139" t="str">
            <v xml:space="preserve">  Sueldos base al personal permanente</v>
          </cell>
          <cell r="C139" t="str">
            <v>02</v>
          </cell>
          <cell r="F139">
            <v>1460947.45</v>
          </cell>
          <cell r="V139">
            <v>930249.86</v>
          </cell>
        </row>
        <row r="140">
          <cell r="A140" t="str">
            <v>13000</v>
          </cell>
          <cell r="B140" t="str">
            <v>REMUNERACIONES ADICIONALES Y ESPECIALES</v>
          </cell>
          <cell r="C140" t="str">
            <v>02</v>
          </cell>
          <cell r="F140">
            <v>681527</v>
          </cell>
          <cell r="V140">
            <v>394031.52</v>
          </cell>
        </row>
        <row r="141">
          <cell r="A141" t="str">
            <v>13200</v>
          </cell>
          <cell r="B141" t="str">
            <v xml:space="preserve">  Primas de vacaciones, dominical y gratificación de fin de año</v>
          </cell>
          <cell r="C141" t="str">
            <v>02</v>
          </cell>
          <cell r="F141">
            <v>303795.28000000003</v>
          </cell>
          <cell r="V141">
            <v>188950.45</v>
          </cell>
        </row>
        <row r="142">
          <cell r="A142" t="str">
            <v>13201</v>
          </cell>
          <cell r="B142" t="str">
            <v xml:space="preserve">  Gratificación de fin de año</v>
          </cell>
          <cell r="C142" t="str">
            <v>02</v>
          </cell>
          <cell r="F142">
            <v>242790.44</v>
          </cell>
          <cell r="V142">
            <v>148371.92000000001</v>
          </cell>
        </row>
        <row r="143">
          <cell r="A143" t="str">
            <v>13202</v>
          </cell>
          <cell r="B143" t="str">
            <v xml:space="preserve">  Prima vacacional</v>
          </cell>
          <cell r="C143" t="str">
            <v>02</v>
          </cell>
          <cell r="F143">
            <v>61004.84</v>
          </cell>
          <cell r="V143">
            <v>40578.53</v>
          </cell>
        </row>
        <row r="144">
          <cell r="A144" t="str">
            <v>13300</v>
          </cell>
          <cell r="B144" t="str">
            <v xml:space="preserve">  Horas extraordinarias</v>
          </cell>
          <cell r="C144" t="str">
            <v>02</v>
          </cell>
          <cell r="F144">
            <v>67280.12</v>
          </cell>
          <cell r="V144">
            <v>28042.05</v>
          </cell>
        </row>
        <row r="145">
          <cell r="A145" t="str">
            <v>13301</v>
          </cell>
          <cell r="B145" t="str">
            <v xml:space="preserve">  Horas extraordinarias</v>
          </cell>
          <cell r="C145" t="str">
            <v>02</v>
          </cell>
          <cell r="F145">
            <v>67280.12</v>
          </cell>
          <cell r="V145">
            <v>28042.05</v>
          </cell>
        </row>
        <row r="146">
          <cell r="A146" t="str">
            <v>13400</v>
          </cell>
          <cell r="B146" t="str">
            <v xml:space="preserve">  Compensaciones</v>
          </cell>
          <cell r="C146" t="str">
            <v>02</v>
          </cell>
          <cell r="F146">
            <v>310451.59999999998</v>
          </cell>
          <cell r="V146">
            <v>177039.02</v>
          </cell>
        </row>
        <row r="147">
          <cell r="A147" t="str">
            <v>13401</v>
          </cell>
          <cell r="B147" t="str">
            <v xml:space="preserve">  Compensaciones</v>
          </cell>
          <cell r="C147" t="str">
            <v>02</v>
          </cell>
          <cell r="F147">
            <v>310451.59999999998</v>
          </cell>
          <cell r="V147">
            <v>177039.02</v>
          </cell>
        </row>
        <row r="148">
          <cell r="A148" t="str">
            <v>14000</v>
          </cell>
          <cell r="B148" t="str">
            <v>SEGURIDAD SOCIAL</v>
          </cell>
          <cell r="C148" t="str">
            <v>02</v>
          </cell>
          <cell r="F148">
            <v>399544.88</v>
          </cell>
          <cell r="V148">
            <v>257977.35</v>
          </cell>
        </row>
        <row r="149">
          <cell r="A149" t="str">
            <v>14100</v>
          </cell>
          <cell r="B149" t="str">
            <v xml:space="preserve">  Aportaciones de seguridad social</v>
          </cell>
          <cell r="C149" t="str">
            <v>02</v>
          </cell>
          <cell r="F149">
            <v>146094.74</v>
          </cell>
          <cell r="V149">
            <v>93025.12</v>
          </cell>
        </row>
        <row r="150">
          <cell r="A150" t="str">
            <v>14101</v>
          </cell>
          <cell r="B150" t="str">
            <v xml:space="preserve">  Aportaciones de seguridad social</v>
          </cell>
          <cell r="C150" t="str">
            <v>02</v>
          </cell>
          <cell r="F150">
            <v>146094.74</v>
          </cell>
          <cell r="V150">
            <v>93025.12</v>
          </cell>
        </row>
        <row r="151">
          <cell r="A151" t="str">
            <v>14300</v>
          </cell>
          <cell r="B151" t="str">
            <v xml:space="preserve">  Aportaciones al sistema para el retiro</v>
          </cell>
          <cell r="C151" t="str">
            <v>02</v>
          </cell>
          <cell r="F151">
            <v>248361.07</v>
          </cell>
          <cell r="V151">
            <v>161107.25</v>
          </cell>
        </row>
        <row r="152">
          <cell r="A152" t="str">
            <v>14301</v>
          </cell>
          <cell r="B152" t="str">
            <v xml:space="preserve">  Aportaciones al sistema para el retiro</v>
          </cell>
          <cell r="C152" t="str">
            <v>02</v>
          </cell>
          <cell r="F152">
            <v>248361.07</v>
          </cell>
          <cell r="V152">
            <v>161107.25</v>
          </cell>
        </row>
        <row r="153">
          <cell r="A153" t="str">
            <v>14400</v>
          </cell>
          <cell r="B153" t="str">
            <v xml:space="preserve">  Aportaciones para seguros</v>
          </cell>
          <cell r="C153" t="str">
            <v>02</v>
          </cell>
          <cell r="F153">
            <v>5089.07</v>
          </cell>
          <cell r="V153">
            <v>3844.98</v>
          </cell>
        </row>
        <row r="154">
          <cell r="A154" t="str">
            <v>14401</v>
          </cell>
          <cell r="B154" t="str">
            <v xml:space="preserve">  Aportaciones para seguros</v>
          </cell>
          <cell r="C154" t="str">
            <v>02</v>
          </cell>
          <cell r="F154">
            <v>5089.07</v>
          </cell>
          <cell r="V154">
            <v>3844.98</v>
          </cell>
        </row>
        <row r="155">
          <cell r="A155" t="str">
            <v>15000</v>
          </cell>
          <cell r="B155" t="str">
            <v>OTRAS PRESTACIONES SOCIALES Y ECONÓMICAS</v>
          </cell>
          <cell r="C155" t="str">
            <v>02</v>
          </cell>
          <cell r="F155">
            <v>135911.18</v>
          </cell>
          <cell r="V155">
            <v>69586.710000000006</v>
          </cell>
        </row>
        <row r="156">
          <cell r="A156" t="str">
            <v>15100</v>
          </cell>
          <cell r="B156" t="str">
            <v xml:space="preserve">  Cuotas para el fondo de ahorro y fondo de trabajo</v>
          </cell>
          <cell r="C156" t="str">
            <v>02</v>
          </cell>
          <cell r="F156">
            <v>123547.37</v>
          </cell>
          <cell r="V156">
            <v>65472.9</v>
          </cell>
        </row>
        <row r="157">
          <cell r="A157" t="str">
            <v>15101</v>
          </cell>
          <cell r="B157" t="str">
            <v xml:space="preserve">  Cuotas para el fondo de ahorro y fondo de trabajo</v>
          </cell>
          <cell r="C157" t="str">
            <v>02</v>
          </cell>
          <cell r="F157">
            <v>123547.37</v>
          </cell>
          <cell r="V157">
            <v>65472.9</v>
          </cell>
        </row>
        <row r="158">
          <cell r="A158" t="str">
            <v>15200</v>
          </cell>
          <cell r="B158" t="str">
            <v xml:space="preserve">  Indemnizaciones</v>
          </cell>
          <cell r="C158" t="str">
            <v>02</v>
          </cell>
          <cell r="F158">
            <v>4113.8100000000004</v>
          </cell>
          <cell r="V158">
            <v>4113.8100000000004</v>
          </cell>
        </row>
        <row r="159">
          <cell r="A159" t="str">
            <v>15201</v>
          </cell>
          <cell r="B159" t="str">
            <v xml:space="preserve">  Indemnizaciones</v>
          </cell>
          <cell r="C159" t="str">
            <v>02</v>
          </cell>
          <cell r="F159">
            <v>4113.8100000000004</v>
          </cell>
          <cell r="V159">
            <v>4113.8100000000004</v>
          </cell>
        </row>
        <row r="160">
          <cell r="A160" t="str">
            <v>15400</v>
          </cell>
          <cell r="B160" t="str">
            <v xml:space="preserve">  Prestaciones contractuales</v>
          </cell>
          <cell r="C160" t="str">
            <v>02</v>
          </cell>
          <cell r="F160">
            <v>8250</v>
          </cell>
          <cell r="V160">
            <v>0</v>
          </cell>
        </row>
        <row r="161">
          <cell r="A161" t="str">
            <v>15401</v>
          </cell>
          <cell r="B161" t="str">
            <v xml:space="preserve">  Ayuda para lentes</v>
          </cell>
          <cell r="C161" t="str">
            <v>02</v>
          </cell>
          <cell r="F161">
            <v>8250</v>
          </cell>
          <cell r="V161">
            <v>0</v>
          </cell>
        </row>
        <row r="162">
          <cell r="A162" t="str">
            <v>16000</v>
          </cell>
          <cell r="B162" t="str">
            <v>PREVISIONES</v>
          </cell>
          <cell r="C162" t="str">
            <v>02</v>
          </cell>
          <cell r="F162">
            <v>108747.4</v>
          </cell>
          <cell r="V162">
            <v>0</v>
          </cell>
        </row>
        <row r="163">
          <cell r="A163" t="str">
            <v>16100</v>
          </cell>
          <cell r="B163" t="str">
            <v xml:space="preserve">  Previsiones de carácter laboral, económica y de seguridad social</v>
          </cell>
          <cell r="C163" t="str">
            <v>02</v>
          </cell>
          <cell r="F163">
            <v>108747.4</v>
          </cell>
          <cell r="V163">
            <v>0</v>
          </cell>
        </row>
        <row r="164">
          <cell r="A164" t="str">
            <v>16101</v>
          </cell>
          <cell r="B164" t="str">
            <v xml:space="preserve">  Previsiones de carácter laboral, económica y de seguridad social</v>
          </cell>
          <cell r="C164" t="str">
            <v>02</v>
          </cell>
          <cell r="F164">
            <v>108747.4</v>
          </cell>
          <cell r="V164">
            <v>0</v>
          </cell>
        </row>
        <row r="165">
          <cell r="A165" t="str">
            <v>20000</v>
          </cell>
          <cell r="B165" t="str">
            <v>MATERIALES Y SUMINISTROS</v>
          </cell>
          <cell r="C165" t="str">
            <v>02</v>
          </cell>
          <cell r="F165">
            <v>591566.07999999996</v>
          </cell>
          <cell r="V165">
            <v>373443.59</v>
          </cell>
        </row>
        <row r="166">
          <cell r="A166" t="str">
            <v>21000</v>
          </cell>
          <cell r="B166" t="str">
            <v>MATERIALES DE ADMINISTRACIÓN, EMISIÓN DE DOCUMENTOS Y ARTÍCULOS OFICIALES</v>
          </cell>
          <cell r="C166" t="str">
            <v>02</v>
          </cell>
          <cell r="F166">
            <v>102933.72</v>
          </cell>
          <cell r="V166">
            <v>70417.81</v>
          </cell>
        </row>
        <row r="167">
          <cell r="A167" t="str">
            <v>21100</v>
          </cell>
          <cell r="B167" t="str">
            <v xml:space="preserve">  Materiales, útiles y equipos menores de oficina</v>
          </cell>
          <cell r="C167" t="str">
            <v>02</v>
          </cell>
          <cell r="F167">
            <v>42979.95</v>
          </cell>
          <cell r="V167">
            <v>36522.080000000002</v>
          </cell>
        </row>
        <row r="168">
          <cell r="A168" t="str">
            <v>21101</v>
          </cell>
          <cell r="B168" t="str">
            <v xml:space="preserve">  Materiales, útiles y equipos menores de oficina</v>
          </cell>
          <cell r="C168" t="str">
            <v>02</v>
          </cell>
          <cell r="F168">
            <v>42979.95</v>
          </cell>
          <cell r="V168">
            <v>36522.080000000002</v>
          </cell>
        </row>
        <row r="169">
          <cell r="A169" t="str">
            <v>21200</v>
          </cell>
          <cell r="B169" t="str">
            <v xml:space="preserve">  Materiales y útiles de impresión y reproducción</v>
          </cell>
          <cell r="C169" t="str">
            <v>02</v>
          </cell>
          <cell r="F169">
            <v>27429.64</v>
          </cell>
          <cell r="V169">
            <v>10793.53</v>
          </cell>
        </row>
        <row r="170">
          <cell r="A170" t="str">
            <v>21201</v>
          </cell>
          <cell r="B170" t="str">
            <v xml:space="preserve">  Materiales y útiles de impresión y reproducción</v>
          </cell>
          <cell r="C170" t="str">
            <v>02</v>
          </cell>
          <cell r="F170">
            <v>27429.64</v>
          </cell>
          <cell r="V170">
            <v>10793.53</v>
          </cell>
        </row>
        <row r="171">
          <cell r="A171" t="str">
            <v>21400</v>
          </cell>
          <cell r="B171" t="str">
            <v xml:space="preserve">  Materiales, útiles y equipos menores de tecnologías de la información y comunicaciones</v>
          </cell>
          <cell r="C171" t="str">
            <v>02</v>
          </cell>
          <cell r="F171">
            <v>14820.31</v>
          </cell>
          <cell r="V171">
            <v>12301.71</v>
          </cell>
        </row>
        <row r="172">
          <cell r="A172" t="str">
            <v>21401</v>
          </cell>
          <cell r="B172" t="str">
            <v xml:space="preserve">  Materiales, útiles y equipos menores de tecnologías de la información y comunicaciones</v>
          </cell>
          <cell r="C172" t="str">
            <v>02</v>
          </cell>
          <cell r="F172">
            <v>14820.31</v>
          </cell>
          <cell r="V172">
            <v>12301.71</v>
          </cell>
        </row>
        <row r="173">
          <cell r="A173" t="str">
            <v>21600</v>
          </cell>
          <cell r="B173" t="str">
            <v xml:space="preserve">  Material de limpieza</v>
          </cell>
          <cell r="C173" t="str">
            <v>02</v>
          </cell>
          <cell r="F173">
            <v>17703.82</v>
          </cell>
          <cell r="V173">
            <v>10800.49</v>
          </cell>
        </row>
        <row r="174">
          <cell r="A174" t="str">
            <v>21601</v>
          </cell>
          <cell r="B174" t="str">
            <v xml:space="preserve">  Material de limpieza</v>
          </cell>
          <cell r="C174" t="str">
            <v>02</v>
          </cell>
          <cell r="F174">
            <v>17703.82</v>
          </cell>
          <cell r="V174">
            <v>10800.49</v>
          </cell>
        </row>
        <row r="175">
          <cell r="A175" t="str">
            <v>22000</v>
          </cell>
          <cell r="B175" t="str">
            <v>ALIMENTOS Y UTENSILIOS</v>
          </cell>
          <cell r="C175" t="str">
            <v>02</v>
          </cell>
          <cell r="F175">
            <v>16646.080000000002</v>
          </cell>
          <cell r="V175">
            <v>8683.91</v>
          </cell>
        </row>
        <row r="176">
          <cell r="A176" t="str">
            <v>22100</v>
          </cell>
          <cell r="B176" t="str">
            <v xml:space="preserve">  Productos alimenticios para personas</v>
          </cell>
          <cell r="C176" t="str">
            <v>02</v>
          </cell>
          <cell r="F176">
            <v>16646.080000000002</v>
          </cell>
          <cell r="V176">
            <v>8683.91</v>
          </cell>
        </row>
        <row r="177">
          <cell r="A177" t="str">
            <v>22101</v>
          </cell>
          <cell r="B177" t="str">
            <v xml:space="preserve">  Productos alimenticios para personas</v>
          </cell>
          <cell r="C177" t="str">
            <v>02</v>
          </cell>
          <cell r="F177">
            <v>16646.080000000002</v>
          </cell>
          <cell r="V177">
            <v>8683.91</v>
          </cell>
        </row>
        <row r="178">
          <cell r="A178" t="str">
            <v>25000</v>
          </cell>
          <cell r="B178" t="str">
            <v>PRODUCTOS QUÍMICOS, FARMACÉUTICOS Y DE LABORATORIO</v>
          </cell>
          <cell r="C178" t="str">
            <v>02</v>
          </cell>
          <cell r="F178">
            <v>52648.65</v>
          </cell>
          <cell r="V178">
            <v>52281.120000000003</v>
          </cell>
        </row>
        <row r="179">
          <cell r="A179" t="str">
            <v>25600</v>
          </cell>
          <cell r="B179" t="str">
            <v xml:space="preserve">  Fibras sintéticas, hules, plásticos y derivados</v>
          </cell>
          <cell r="C179" t="str">
            <v>02</v>
          </cell>
          <cell r="F179">
            <v>52648.65</v>
          </cell>
          <cell r="V179">
            <v>52281.120000000003</v>
          </cell>
        </row>
        <row r="180">
          <cell r="A180" t="str">
            <v>25601</v>
          </cell>
          <cell r="B180" t="str">
            <v xml:space="preserve">  Fibras sintéticas, hules, plásticos y derivados</v>
          </cell>
          <cell r="C180" t="str">
            <v>02</v>
          </cell>
          <cell r="F180">
            <v>52648.65</v>
          </cell>
          <cell r="V180">
            <v>52281.120000000003</v>
          </cell>
        </row>
        <row r="181">
          <cell r="A181" t="str">
            <v>26000</v>
          </cell>
          <cell r="B181" t="str">
            <v>COMBUSTIBLES, LUBRICANTES Y ADITIVOS</v>
          </cell>
          <cell r="C181" t="str">
            <v>02</v>
          </cell>
          <cell r="F181">
            <v>235250.89</v>
          </cell>
          <cell r="V181">
            <v>172805.36</v>
          </cell>
        </row>
        <row r="182">
          <cell r="A182" t="str">
            <v>26100</v>
          </cell>
          <cell r="B182" t="str">
            <v xml:space="preserve">  Combustibles, lubricantes y aditivos</v>
          </cell>
          <cell r="C182" t="str">
            <v>02</v>
          </cell>
          <cell r="F182">
            <v>235250.89</v>
          </cell>
          <cell r="V182">
            <v>172805.36</v>
          </cell>
        </row>
        <row r="183">
          <cell r="A183" t="str">
            <v>26101</v>
          </cell>
          <cell r="B183" t="str">
            <v xml:space="preserve">  Combustibles, lubricantes y aditivos</v>
          </cell>
          <cell r="C183" t="str">
            <v>02</v>
          </cell>
          <cell r="F183">
            <v>235250.89</v>
          </cell>
          <cell r="V183">
            <v>172805.36</v>
          </cell>
        </row>
        <row r="184">
          <cell r="A184" t="str">
            <v>27000</v>
          </cell>
          <cell r="B184" t="str">
            <v>VESTUARIO, BLANCOS, PRENDAS DE PROTECCIÓN Y ARTÍCULOS DEPORTIVOS</v>
          </cell>
          <cell r="C184" t="str">
            <v>02</v>
          </cell>
          <cell r="F184">
            <v>69358.7</v>
          </cell>
          <cell r="V184">
            <v>21664.2</v>
          </cell>
        </row>
        <row r="185">
          <cell r="A185" t="str">
            <v>27100</v>
          </cell>
          <cell r="B185" t="str">
            <v xml:space="preserve">  Vestuario y uniformes</v>
          </cell>
          <cell r="C185" t="str">
            <v>02</v>
          </cell>
          <cell r="F185">
            <v>69358.7</v>
          </cell>
          <cell r="V185">
            <v>21664.2</v>
          </cell>
        </row>
        <row r="186">
          <cell r="A186" t="str">
            <v>27101</v>
          </cell>
          <cell r="B186" t="str">
            <v xml:space="preserve">  Vestuario y uniformes</v>
          </cell>
          <cell r="C186" t="str">
            <v>02</v>
          </cell>
          <cell r="F186">
            <v>69358.7</v>
          </cell>
          <cell r="V186">
            <v>21664.2</v>
          </cell>
        </row>
        <row r="187">
          <cell r="A187" t="str">
            <v>29000</v>
          </cell>
          <cell r="B187" t="str">
            <v>HERRAMIENTAS, REFACCIONES Y ACCESORIOS MENORES</v>
          </cell>
          <cell r="C187" t="str">
            <v>02</v>
          </cell>
          <cell r="F187">
            <v>114728.04</v>
          </cell>
          <cell r="V187">
            <v>47591.19</v>
          </cell>
        </row>
        <row r="188">
          <cell r="A188" t="str">
            <v>29100</v>
          </cell>
          <cell r="B188" t="str">
            <v xml:space="preserve">  Herramientas menores</v>
          </cell>
          <cell r="C188" t="str">
            <v>02</v>
          </cell>
          <cell r="F188">
            <v>7210.45</v>
          </cell>
          <cell r="V188">
            <v>2618.1</v>
          </cell>
        </row>
        <row r="189">
          <cell r="A189" t="str">
            <v>29101</v>
          </cell>
          <cell r="B189" t="str">
            <v xml:space="preserve">  Herramientas menores</v>
          </cell>
          <cell r="C189" t="str">
            <v>02</v>
          </cell>
          <cell r="F189">
            <v>7210.45</v>
          </cell>
          <cell r="V189">
            <v>2618.1</v>
          </cell>
        </row>
        <row r="190">
          <cell r="A190" t="str">
            <v>29200</v>
          </cell>
          <cell r="B190" t="str">
            <v xml:space="preserve">  Refacciones y accesorios menores de edificios</v>
          </cell>
          <cell r="C190" t="str">
            <v>02</v>
          </cell>
          <cell r="F190">
            <v>12062.47</v>
          </cell>
          <cell r="V190">
            <v>0</v>
          </cell>
        </row>
        <row r="191">
          <cell r="A191" t="str">
            <v>29201</v>
          </cell>
          <cell r="B191" t="str">
            <v xml:space="preserve">  Refacciones y accesorios menores de edificios</v>
          </cell>
          <cell r="C191" t="str">
            <v>02</v>
          </cell>
          <cell r="F191">
            <v>12062.47</v>
          </cell>
          <cell r="V191">
            <v>0</v>
          </cell>
        </row>
        <row r="192">
          <cell r="A192" t="str">
            <v>29400</v>
          </cell>
          <cell r="B192" t="str">
            <v xml:space="preserve">  Refacciones y accesorios menores de equipo de cómputo y tecnologías de la información</v>
          </cell>
          <cell r="C192" t="str">
            <v>02</v>
          </cell>
          <cell r="F192">
            <v>40741.08</v>
          </cell>
          <cell r="V192">
            <v>5726.73</v>
          </cell>
        </row>
        <row r="193">
          <cell r="A193" t="str">
            <v>29401</v>
          </cell>
          <cell r="B193" t="str">
            <v xml:space="preserve">  Refacciones y accesorios menores de equipo de cómputo y tecnologías de la información</v>
          </cell>
          <cell r="C193" t="str">
            <v>02</v>
          </cell>
          <cell r="F193">
            <v>40741.08</v>
          </cell>
          <cell r="V193">
            <v>5726.73</v>
          </cell>
        </row>
        <row r="194">
          <cell r="A194" t="str">
            <v>29600</v>
          </cell>
          <cell r="B194" t="str">
            <v xml:space="preserve">  Refacciones y accesorios menores de equipo de transporte</v>
          </cell>
          <cell r="C194" t="str">
            <v>02</v>
          </cell>
          <cell r="F194">
            <v>46093.36</v>
          </cell>
          <cell r="V194">
            <v>30625.68</v>
          </cell>
        </row>
        <row r="195">
          <cell r="A195" t="str">
            <v>29601</v>
          </cell>
          <cell r="B195" t="str">
            <v xml:space="preserve">  Refacciones y accesorios menores de equipo de transporte</v>
          </cell>
          <cell r="C195" t="str">
            <v>02</v>
          </cell>
          <cell r="F195">
            <v>46093.36</v>
          </cell>
          <cell r="V195">
            <v>30625.68</v>
          </cell>
        </row>
        <row r="196">
          <cell r="A196" t="str">
            <v>29900</v>
          </cell>
          <cell r="B196" t="str">
            <v xml:space="preserve">  Refacciones y accesorios menores otros bienes muebles</v>
          </cell>
          <cell r="C196" t="str">
            <v>02</v>
          </cell>
          <cell r="F196">
            <v>8620.68</v>
          </cell>
          <cell r="V196">
            <v>8620.68</v>
          </cell>
        </row>
        <row r="197">
          <cell r="A197" t="str">
            <v>29901</v>
          </cell>
          <cell r="B197" t="str">
            <v xml:space="preserve">  Refacciones y accesorios menores otros bienes muebles</v>
          </cell>
          <cell r="C197" t="str">
            <v>02</v>
          </cell>
          <cell r="F197">
            <v>8620.68</v>
          </cell>
          <cell r="V197">
            <v>8620.68</v>
          </cell>
        </row>
        <row r="198">
          <cell r="A198" t="str">
            <v>30000</v>
          </cell>
          <cell r="B198" t="str">
            <v>SERVICIOS GENERALES</v>
          </cell>
          <cell r="C198" t="str">
            <v>02</v>
          </cell>
          <cell r="F198">
            <v>479978.19</v>
          </cell>
          <cell r="V198">
            <v>246894.54</v>
          </cell>
        </row>
        <row r="199">
          <cell r="A199" t="str">
            <v>31000</v>
          </cell>
          <cell r="B199" t="str">
            <v>SERVICIOS BÁSICOS</v>
          </cell>
          <cell r="C199" t="str">
            <v>02</v>
          </cell>
          <cell r="F199">
            <v>68150.179999999993</v>
          </cell>
          <cell r="V199">
            <v>34207.949999999997</v>
          </cell>
        </row>
        <row r="200">
          <cell r="A200" t="str">
            <v>31300</v>
          </cell>
          <cell r="B200" t="str">
            <v xml:space="preserve">  Agua</v>
          </cell>
          <cell r="C200" t="str">
            <v>02</v>
          </cell>
          <cell r="F200">
            <v>58265.13</v>
          </cell>
          <cell r="V200">
            <v>29677</v>
          </cell>
        </row>
        <row r="201">
          <cell r="A201" t="str">
            <v>31301</v>
          </cell>
          <cell r="B201" t="str">
            <v xml:space="preserve">  Agua</v>
          </cell>
          <cell r="C201" t="str">
            <v>02</v>
          </cell>
          <cell r="F201">
            <v>58265.13</v>
          </cell>
          <cell r="V201">
            <v>29677</v>
          </cell>
        </row>
        <row r="202">
          <cell r="A202" t="str">
            <v>31400</v>
          </cell>
          <cell r="B202" t="str">
            <v xml:space="preserve">  Telefonía tradicional</v>
          </cell>
          <cell r="C202" t="str">
            <v>02</v>
          </cell>
          <cell r="F202">
            <v>6874.06</v>
          </cell>
          <cell r="V202">
            <v>2806.79</v>
          </cell>
        </row>
        <row r="203">
          <cell r="A203" t="str">
            <v>31401</v>
          </cell>
          <cell r="B203" t="str">
            <v xml:space="preserve">  Telefonía tradicional</v>
          </cell>
          <cell r="C203" t="str">
            <v>02</v>
          </cell>
          <cell r="F203">
            <v>6874.06</v>
          </cell>
          <cell r="V203">
            <v>2806.79</v>
          </cell>
        </row>
        <row r="204">
          <cell r="A204" t="str">
            <v>31500</v>
          </cell>
          <cell r="B204" t="str">
            <v xml:space="preserve">  Telefonía celular</v>
          </cell>
          <cell r="C204" t="str">
            <v>02</v>
          </cell>
          <cell r="F204">
            <v>3010.99</v>
          </cell>
          <cell r="V204">
            <v>1724.16</v>
          </cell>
        </row>
        <row r="205">
          <cell r="A205" t="str">
            <v>31501</v>
          </cell>
          <cell r="B205" t="str">
            <v xml:space="preserve">  Telefonía celular</v>
          </cell>
          <cell r="C205" t="str">
            <v>02</v>
          </cell>
          <cell r="F205">
            <v>3010.99</v>
          </cell>
          <cell r="V205">
            <v>1724.16</v>
          </cell>
        </row>
        <row r="206">
          <cell r="A206" t="str">
            <v>33000</v>
          </cell>
          <cell r="B206" t="str">
            <v>SERVICIOS PROFESIONALES, CIENTÍFICOS, TÉCNICOS Y OTROS SERVICIOS</v>
          </cell>
          <cell r="C206" t="str">
            <v>02</v>
          </cell>
          <cell r="F206">
            <v>14130</v>
          </cell>
          <cell r="V206">
            <v>14130</v>
          </cell>
        </row>
        <row r="207">
          <cell r="A207" t="str">
            <v>33300</v>
          </cell>
          <cell r="B207" t="str">
            <v xml:space="preserve">  Servicios de consultoría administrativa, procesos, técnica y en tecnologías de la información</v>
          </cell>
          <cell r="C207" t="str">
            <v>02</v>
          </cell>
          <cell r="F207">
            <v>14130</v>
          </cell>
          <cell r="V207">
            <v>14130</v>
          </cell>
        </row>
        <row r="208">
          <cell r="A208" t="str">
            <v>33301</v>
          </cell>
          <cell r="B208" t="str">
            <v xml:space="preserve">  Servicios de consultoría administrativa, procesos, técnica y en tecnologías de la información</v>
          </cell>
          <cell r="C208" t="str">
            <v>02</v>
          </cell>
          <cell r="F208">
            <v>14130</v>
          </cell>
          <cell r="V208">
            <v>14130</v>
          </cell>
        </row>
        <row r="209">
          <cell r="A209" t="str">
            <v>34000</v>
          </cell>
          <cell r="B209" t="str">
            <v>SERVICIOS FINANCIEROS, BANCARIOS Y COMERCIALES</v>
          </cell>
          <cell r="C209" t="str">
            <v>02</v>
          </cell>
          <cell r="F209">
            <v>97193.46</v>
          </cell>
          <cell r="V209">
            <v>54693.72</v>
          </cell>
        </row>
        <row r="210">
          <cell r="A210" t="str">
            <v>34500</v>
          </cell>
          <cell r="B210" t="str">
            <v xml:space="preserve">  Seguro de bienes patrimoniales</v>
          </cell>
          <cell r="C210" t="str">
            <v>02</v>
          </cell>
          <cell r="F210">
            <v>97193.46</v>
          </cell>
          <cell r="V210">
            <v>54693.72</v>
          </cell>
        </row>
        <row r="211">
          <cell r="A211" t="str">
            <v>34501</v>
          </cell>
          <cell r="B211" t="str">
            <v xml:space="preserve">  Seguro de bienes patrimoniales</v>
          </cell>
          <cell r="C211" t="str">
            <v>02</v>
          </cell>
          <cell r="F211">
            <v>97193.46</v>
          </cell>
          <cell r="V211">
            <v>54693.72</v>
          </cell>
        </row>
        <row r="212">
          <cell r="A212" t="str">
            <v>35000</v>
          </cell>
          <cell r="B212" t="str">
            <v>SERVICIOS DE INSTALACIÓN, REPARACIÓN, MANTENIMIENTO Y CONSERVACIÓN</v>
          </cell>
          <cell r="C212" t="str">
            <v>02</v>
          </cell>
          <cell r="F212">
            <v>84811.85</v>
          </cell>
          <cell r="V212">
            <v>11100.7</v>
          </cell>
        </row>
        <row r="213">
          <cell r="A213" t="str">
            <v>35300</v>
          </cell>
          <cell r="B213" t="str">
            <v xml:space="preserve">  Instalación, reparación y mantenimiento de equipo de cómputo y tecnología de la información</v>
          </cell>
          <cell r="C213" t="str">
            <v>02</v>
          </cell>
          <cell r="F213">
            <v>45864.59</v>
          </cell>
          <cell r="V213">
            <v>0</v>
          </cell>
        </row>
        <row r="214">
          <cell r="A214" t="str">
            <v>35301</v>
          </cell>
          <cell r="B214" t="str">
            <v xml:space="preserve">  Instalación, reparación y mantenimiento de equipo de cómputo y tecnologías de la información</v>
          </cell>
          <cell r="C214" t="str">
            <v>02</v>
          </cell>
          <cell r="F214">
            <v>45864.59</v>
          </cell>
          <cell r="V214">
            <v>0</v>
          </cell>
        </row>
        <row r="215">
          <cell r="A215" t="str">
            <v>35500</v>
          </cell>
          <cell r="B215" t="str">
            <v xml:space="preserve">  Reparación y mantenimiento de equipo de transporte</v>
          </cell>
          <cell r="C215" t="str">
            <v>02</v>
          </cell>
          <cell r="F215">
            <v>38947.26</v>
          </cell>
          <cell r="V215">
            <v>11100.7</v>
          </cell>
        </row>
        <row r="216">
          <cell r="A216" t="str">
            <v>35501</v>
          </cell>
          <cell r="B216" t="str">
            <v xml:space="preserve">  Reparación y mantenimiento de equipo de transporte</v>
          </cell>
          <cell r="C216" t="str">
            <v>02</v>
          </cell>
          <cell r="F216">
            <v>38947.26</v>
          </cell>
          <cell r="V216">
            <v>11100.7</v>
          </cell>
        </row>
        <row r="217">
          <cell r="A217" t="str">
            <v>36000</v>
          </cell>
          <cell r="B217" t="str">
            <v>SERVICIOS DE COMUNICACIÓN SOCIAL Y PUBLICIDAD</v>
          </cell>
          <cell r="C217" t="str">
            <v>02</v>
          </cell>
          <cell r="F217">
            <v>100000</v>
          </cell>
          <cell r="V217">
            <v>18750</v>
          </cell>
        </row>
        <row r="218">
          <cell r="A218" t="str">
            <v>36100</v>
          </cell>
          <cell r="B218" t="str">
            <v xml:space="preserve">  Difusión por radio, televisión y otros medios de mensajes sobre programas y actividades gubernamentales</v>
          </cell>
          <cell r="C218" t="str">
            <v>02</v>
          </cell>
          <cell r="F218">
            <v>100000</v>
          </cell>
          <cell r="V218">
            <v>18750</v>
          </cell>
        </row>
        <row r="219">
          <cell r="A219" t="str">
            <v>36101</v>
          </cell>
          <cell r="B219" t="str">
            <v xml:space="preserve">  Difusión por radio, televisión y otros medios de mensajes sobre programas y actividades gubernamentales</v>
          </cell>
          <cell r="C219" t="str">
            <v>02</v>
          </cell>
          <cell r="F219">
            <v>100000</v>
          </cell>
          <cell r="V219">
            <v>18750</v>
          </cell>
        </row>
        <row r="220">
          <cell r="A220" t="str">
            <v>38000</v>
          </cell>
          <cell r="B220" t="str">
            <v>SERVICIOS OFICIALES</v>
          </cell>
          <cell r="C220" t="str">
            <v>02</v>
          </cell>
          <cell r="F220">
            <v>115692.7</v>
          </cell>
          <cell r="V220">
            <v>114012.17</v>
          </cell>
        </row>
        <row r="221">
          <cell r="A221" t="str">
            <v>38200</v>
          </cell>
          <cell r="B221" t="str">
            <v xml:space="preserve">  Gastos de orden social y cultural</v>
          </cell>
          <cell r="C221" t="str">
            <v>02</v>
          </cell>
          <cell r="F221">
            <v>115692.7</v>
          </cell>
          <cell r="V221">
            <v>114012.17</v>
          </cell>
        </row>
        <row r="222">
          <cell r="A222" t="str">
            <v>38201</v>
          </cell>
          <cell r="B222" t="str">
            <v xml:space="preserve">  Gastos de orden social y cultural</v>
          </cell>
          <cell r="C222" t="str">
            <v>02</v>
          </cell>
          <cell r="F222">
            <v>115692.7</v>
          </cell>
          <cell r="V222">
            <v>114012.17</v>
          </cell>
        </row>
        <row r="223">
          <cell r="A223" t="str">
            <v>40000</v>
          </cell>
          <cell r="B223" t="str">
            <v>TRANSFERENCIAS, ASIGNACIONES, SUBSIDIOS Y OTRAS AYUDAS</v>
          </cell>
          <cell r="C223" t="str">
            <v>02</v>
          </cell>
          <cell r="F223">
            <v>340047.37</v>
          </cell>
          <cell r="V223">
            <v>46512.56</v>
          </cell>
        </row>
        <row r="224">
          <cell r="A224" t="str">
            <v>41000</v>
          </cell>
          <cell r="B224" t="str">
            <v>TRANSFERENCIAS INTERNAS Y ASIGNACIONES AL SECTOR PÚBLICO</v>
          </cell>
          <cell r="C224" t="str">
            <v>02</v>
          </cell>
          <cell r="F224">
            <v>73047.37</v>
          </cell>
          <cell r="V224">
            <v>46512.56</v>
          </cell>
        </row>
        <row r="225">
          <cell r="A225" t="str">
            <v>41500</v>
          </cell>
          <cell r="B225" t="str">
            <v xml:space="preserve">  Transferencias internas otorgadas a entidades paraestatales no empresariales y no financieras</v>
          </cell>
          <cell r="C225" t="str">
            <v>02</v>
          </cell>
          <cell r="F225">
            <v>73047.37</v>
          </cell>
          <cell r="V225">
            <v>46512.56</v>
          </cell>
        </row>
        <row r="226">
          <cell r="A226" t="str">
            <v>41503</v>
          </cell>
          <cell r="B226" t="str">
            <v xml:space="preserve">  Diferencial de servicio médico Pensiones</v>
          </cell>
          <cell r="C226" t="str">
            <v>02</v>
          </cell>
          <cell r="F226">
            <v>73047.37</v>
          </cell>
          <cell r="V226">
            <v>46512.56</v>
          </cell>
        </row>
        <row r="227">
          <cell r="A227" t="str">
            <v>45000</v>
          </cell>
          <cell r="B227" t="str">
            <v>PENSIONES Y JUBILACIONES</v>
          </cell>
          <cell r="C227" t="str">
            <v>02</v>
          </cell>
          <cell r="F227">
            <v>267000</v>
          </cell>
          <cell r="V227">
            <v>0</v>
          </cell>
        </row>
        <row r="228">
          <cell r="A228" t="str">
            <v>45100</v>
          </cell>
          <cell r="B228" t="str">
            <v xml:space="preserve">  Pensiones</v>
          </cell>
          <cell r="C228" t="str">
            <v>02</v>
          </cell>
          <cell r="F228">
            <v>267000</v>
          </cell>
          <cell r="V228">
            <v>0</v>
          </cell>
        </row>
        <row r="229">
          <cell r="A229" t="str">
            <v>45101</v>
          </cell>
          <cell r="B229" t="str">
            <v xml:space="preserve">  Pensiones</v>
          </cell>
          <cell r="C229" t="str">
            <v>02</v>
          </cell>
          <cell r="F229">
            <v>267000</v>
          </cell>
          <cell r="V229">
            <v>0</v>
          </cell>
        </row>
        <row r="230">
          <cell r="A230" t="str">
            <v>50000</v>
          </cell>
          <cell r="B230" t="str">
            <v>BIENES MUEBLES, INMUEBLES E INTANGIBLES</v>
          </cell>
          <cell r="C230" t="str">
            <v>02</v>
          </cell>
          <cell r="F230">
            <v>69341.25</v>
          </cell>
          <cell r="V230">
            <v>27534.5</v>
          </cell>
        </row>
        <row r="231">
          <cell r="A231" t="str">
            <v>51000</v>
          </cell>
          <cell r="B231" t="str">
            <v>MOBILIARIO Y EQUIPO DE ADMINISTRACIÓN</v>
          </cell>
          <cell r="C231" t="str">
            <v>02</v>
          </cell>
          <cell r="F231">
            <v>69341.25</v>
          </cell>
          <cell r="V231">
            <v>27534.5</v>
          </cell>
        </row>
        <row r="232">
          <cell r="A232" t="str">
            <v>51500</v>
          </cell>
          <cell r="B232" t="str">
            <v xml:space="preserve">  Equipo de cómputo y de tecnologías de la información</v>
          </cell>
          <cell r="C232" t="str">
            <v>02</v>
          </cell>
          <cell r="F232">
            <v>69341.25</v>
          </cell>
          <cell r="V232">
            <v>27534.5</v>
          </cell>
        </row>
        <row r="233">
          <cell r="A233" t="str">
            <v>51501</v>
          </cell>
          <cell r="B233" t="str">
            <v xml:space="preserve">  Equipo de cómputo y de tecnología de la información</v>
          </cell>
          <cell r="C233" t="str">
            <v>02</v>
          </cell>
          <cell r="F233">
            <v>69341.25</v>
          </cell>
          <cell r="V233">
            <v>27534.5</v>
          </cell>
        </row>
        <row r="234">
          <cell r="A234" t="str">
            <v>10000</v>
          </cell>
          <cell r="B234" t="str">
            <v>SERVICIOS PERSONALES</v>
          </cell>
          <cell r="C234" t="str">
            <v>03</v>
          </cell>
          <cell r="F234">
            <v>4520054.25</v>
          </cell>
          <cell r="V234">
            <v>2792510.47</v>
          </cell>
        </row>
        <row r="235">
          <cell r="A235" t="str">
            <v>11000</v>
          </cell>
          <cell r="B235" t="str">
            <v>REMUNERACIONES AL PERSONAL DE CARÁCTER PERMANENTE</v>
          </cell>
          <cell r="C235" t="str">
            <v>03</v>
          </cell>
          <cell r="F235">
            <v>2277661.69</v>
          </cell>
          <cell r="V235">
            <v>1600626.17</v>
          </cell>
        </row>
        <row r="236">
          <cell r="A236" t="str">
            <v>11300</v>
          </cell>
          <cell r="B236" t="str">
            <v xml:space="preserve">  Sueldos base al personal permanente</v>
          </cell>
          <cell r="C236" t="str">
            <v>03</v>
          </cell>
          <cell r="F236">
            <v>2277661.69</v>
          </cell>
          <cell r="V236">
            <v>1600626.17</v>
          </cell>
        </row>
        <row r="237">
          <cell r="A237" t="str">
            <v>11301</v>
          </cell>
          <cell r="B237" t="str">
            <v xml:space="preserve">  Sueldos base al personal permanente</v>
          </cell>
          <cell r="C237" t="str">
            <v>03</v>
          </cell>
          <cell r="F237">
            <v>2277661.69</v>
          </cell>
          <cell r="V237">
            <v>1600626.17</v>
          </cell>
        </row>
        <row r="238">
          <cell r="A238" t="str">
            <v>13000</v>
          </cell>
          <cell r="B238" t="str">
            <v>REMUNERACIONES ADICIONALES Y ESPECIALES</v>
          </cell>
          <cell r="C238" t="str">
            <v>03</v>
          </cell>
          <cell r="F238">
            <v>1021966</v>
          </cell>
          <cell r="V238">
            <v>600908.49</v>
          </cell>
        </row>
        <row r="239">
          <cell r="A239" t="str">
            <v>13200</v>
          </cell>
          <cell r="B239" t="str">
            <v xml:space="preserve">  Primas de vacaciones, dominical y gratificación de fin de año</v>
          </cell>
          <cell r="C239" t="str">
            <v>03</v>
          </cell>
          <cell r="F239">
            <v>452287.97</v>
          </cell>
          <cell r="V239">
            <v>279796.88</v>
          </cell>
        </row>
        <row r="240">
          <cell r="A240" t="str">
            <v>13201</v>
          </cell>
          <cell r="B240" t="str">
            <v xml:space="preserve">  Gratificación de fin de año</v>
          </cell>
          <cell r="C240" t="str">
            <v>03</v>
          </cell>
          <cell r="F240">
            <v>355396.89</v>
          </cell>
          <cell r="V240">
            <v>217187.04</v>
          </cell>
        </row>
        <row r="241">
          <cell r="A241" t="str">
            <v>13202</v>
          </cell>
          <cell r="B241" t="str">
            <v xml:space="preserve">  Prima vacacional</v>
          </cell>
          <cell r="C241" t="str">
            <v>03</v>
          </cell>
          <cell r="F241">
            <v>96891.08</v>
          </cell>
          <cell r="V241">
            <v>62609.84</v>
          </cell>
        </row>
        <row r="242">
          <cell r="A242" t="str">
            <v>13300</v>
          </cell>
          <cell r="B242" t="str">
            <v xml:space="preserve">  Horas extraordinarias</v>
          </cell>
          <cell r="C242" t="str">
            <v>03</v>
          </cell>
          <cell r="F242">
            <v>150364</v>
          </cell>
          <cell r="V242">
            <v>104909.21</v>
          </cell>
        </row>
        <row r="243">
          <cell r="A243" t="str">
            <v>13301</v>
          </cell>
          <cell r="B243" t="str">
            <v xml:space="preserve">  Horas extraordinarias</v>
          </cell>
          <cell r="C243" t="str">
            <v>03</v>
          </cell>
          <cell r="F243">
            <v>150364</v>
          </cell>
          <cell r="V243">
            <v>104909.21</v>
          </cell>
        </row>
        <row r="244">
          <cell r="A244" t="str">
            <v>13400</v>
          </cell>
          <cell r="B244" t="str">
            <v xml:space="preserve">  Compensaciones</v>
          </cell>
          <cell r="C244" t="str">
            <v>03</v>
          </cell>
          <cell r="F244">
            <v>419314.03</v>
          </cell>
          <cell r="V244">
            <v>216202.4</v>
          </cell>
        </row>
        <row r="245">
          <cell r="A245" t="str">
            <v>13401</v>
          </cell>
          <cell r="B245" t="str">
            <v xml:space="preserve">  Compensaciones</v>
          </cell>
          <cell r="C245" t="str">
            <v>03</v>
          </cell>
          <cell r="F245">
            <v>419314.03</v>
          </cell>
          <cell r="V245">
            <v>216202.4</v>
          </cell>
        </row>
        <row r="246">
          <cell r="A246" t="str">
            <v>14000</v>
          </cell>
          <cell r="B246" t="str">
            <v>SEGURIDAD SOCIAL</v>
          </cell>
          <cell r="C246" t="str">
            <v>03</v>
          </cell>
          <cell r="F246">
            <v>633653.85</v>
          </cell>
          <cell r="V246">
            <v>470610.65</v>
          </cell>
        </row>
        <row r="247">
          <cell r="A247" t="str">
            <v>14100</v>
          </cell>
          <cell r="B247" t="str">
            <v xml:space="preserve">  Aportaciones de seguridad social</v>
          </cell>
          <cell r="C247" t="str">
            <v>03</v>
          </cell>
          <cell r="F247">
            <v>227766.17</v>
          </cell>
          <cell r="V247">
            <v>160248.9</v>
          </cell>
        </row>
        <row r="248">
          <cell r="A248" t="str">
            <v>14101</v>
          </cell>
          <cell r="B248" t="str">
            <v xml:space="preserve">  Aportaciones de seguridad social</v>
          </cell>
          <cell r="C248" t="str">
            <v>03</v>
          </cell>
          <cell r="F248">
            <v>227766.17</v>
          </cell>
          <cell r="V248">
            <v>160248.9</v>
          </cell>
        </row>
        <row r="249">
          <cell r="A249" t="str">
            <v>14300</v>
          </cell>
          <cell r="B249" t="str">
            <v xml:space="preserve">  Aportaciones al sistema para el retiro</v>
          </cell>
          <cell r="C249" t="str">
            <v>03</v>
          </cell>
          <cell r="F249">
            <v>387202.49</v>
          </cell>
          <cell r="V249">
            <v>293605.71000000002</v>
          </cell>
        </row>
        <row r="250">
          <cell r="A250" t="str">
            <v>14301</v>
          </cell>
          <cell r="B250" t="str">
            <v xml:space="preserve">  Aportaciones al sistema para el retiro</v>
          </cell>
          <cell r="C250" t="str">
            <v>03</v>
          </cell>
          <cell r="F250">
            <v>387202.49</v>
          </cell>
          <cell r="V250">
            <v>293605.71000000002</v>
          </cell>
        </row>
        <row r="251">
          <cell r="A251" t="str">
            <v>14400</v>
          </cell>
          <cell r="B251" t="str">
            <v xml:space="preserve">  Aportaciones para seguros</v>
          </cell>
          <cell r="C251" t="str">
            <v>03</v>
          </cell>
          <cell r="F251">
            <v>18685.189999999999</v>
          </cell>
          <cell r="V251">
            <v>16756.04</v>
          </cell>
        </row>
        <row r="252">
          <cell r="A252" t="str">
            <v>14401</v>
          </cell>
          <cell r="B252" t="str">
            <v xml:space="preserve">  Aportaciones para seguros</v>
          </cell>
          <cell r="C252" t="str">
            <v>03</v>
          </cell>
          <cell r="F252">
            <v>18685.189999999999</v>
          </cell>
          <cell r="V252">
            <v>16756.04</v>
          </cell>
        </row>
        <row r="253">
          <cell r="A253" t="str">
            <v>15000</v>
          </cell>
          <cell r="B253" t="str">
            <v>OTRAS PRESTACIONES SOCIALES Y ECONÓMICAS</v>
          </cell>
          <cell r="C253" t="str">
            <v>03</v>
          </cell>
          <cell r="F253">
            <v>186772.71</v>
          </cell>
          <cell r="V253">
            <v>120365.16</v>
          </cell>
        </row>
        <row r="254">
          <cell r="A254" t="str">
            <v>15100</v>
          </cell>
          <cell r="B254" t="str">
            <v xml:space="preserve">  Cuotas para el fondo de ahorro y fondo de trabajo</v>
          </cell>
          <cell r="C254" t="str">
            <v>03</v>
          </cell>
          <cell r="F254">
            <v>162883.07999999999</v>
          </cell>
          <cell r="V254">
            <v>101975.53</v>
          </cell>
        </row>
        <row r="255">
          <cell r="A255" t="str">
            <v>15101</v>
          </cell>
          <cell r="B255" t="str">
            <v xml:space="preserve">  Cuotas para el fondo de ahorro y fondo de trabajo</v>
          </cell>
          <cell r="C255" t="str">
            <v>03</v>
          </cell>
          <cell r="F255">
            <v>162883.07999999999</v>
          </cell>
          <cell r="V255">
            <v>101975.53</v>
          </cell>
        </row>
        <row r="256">
          <cell r="A256" t="str">
            <v>15200</v>
          </cell>
          <cell r="B256" t="str">
            <v xml:space="preserve">  Indemnizaciones</v>
          </cell>
          <cell r="C256" t="str">
            <v>03</v>
          </cell>
          <cell r="F256">
            <v>18389.63</v>
          </cell>
          <cell r="V256">
            <v>18389.63</v>
          </cell>
        </row>
        <row r="257">
          <cell r="A257" t="str">
            <v>15201</v>
          </cell>
          <cell r="B257" t="str">
            <v xml:space="preserve">  Indemnizaciones</v>
          </cell>
          <cell r="C257" t="str">
            <v>03</v>
          </cell>
          <cell r="F257">
            <v>18389.63</v>
          </cell>
          <cell r="V257">
            <v>18389.63</v>
          </cell>
        </row>
        <row r="258">
          <cell r="A258" t="str">
            <v>15400</v>
          </cell>
          <cell r="B258" t="str">
            <v xml:space="preserve">  Prestaciones contractuales</v>
          </cell>
          <cell r="C258" t="str">
            <v>03</v>
          </cell>
          <cell r="F258">
            <v>5500</v>
          </cell>
          <cell r="V258">
            <v>0</v>
          </cell>
        </row>
        <row r="259">
          <cell r="A259" t="str">
            <v>15401</v>
          </cell>
          <cell r="B259" t="str">
            <v xml:space="preserve">  Ayuda para lentes</v>
          </cell>
          <cell r="C259" t="str">
            <v>03</v>
          </cell>
          <cell r="F259">
            <v>5500</v>
          </cell>
          <cell r="V259">
            <v>0</v>
          </cell>
        </row>
        <row r="260">
          <cell r="A260" t="str">
            <v>16000</v>
          </cell>
          <cell r="B260" t="str">
            <v>PREVISIONES</v>
          </cell>
          <cell r="C260" t="str">
            <v>03</v>
          </cell>
          <cell r="F260">
            <v>400000</v>
          </cell>
          <cell r="V260">
            <v>0</v>
          </cell>
        </row>
        <row r="261">
          <cell r="A261" t="str">
            <v>16100</v>
          </cell>
          <cell r="B261" t="str">
            <v xml:space="preserve">  Previsiones de carácter laboral, económica y de seguridad social</v>
          </cell>
          <cell r="C261" t="str">
            <v>03</v>
          </cell>
          <cell r="F261">
            <v>400000</v>
          </cell>
          <cell r="V261">
            <v>0</v>
          </cell>
        </row>
        <row r="262">
          <cell r="A262" t="str">
            <v>16101</v>
          </cell>
          <cell r="B262" t="str">
            <v xml:space="preserve">  Previsiones de carácter laboral, económica y de seguridad social</v>
          </cell>
          <cell r="C262" t="str">
            <v>03</v>
          </cell>
          <cell r="F262">
            <v>400000</v>
          </cell>
          <cell r="V262">
            <v>0</v>
          </cell>
        </row>
        <row r="263">
          <cell r="A263" t="str">
            <v>20000</v>
          </cell>
          <cell r="B263" t="str">
            <v>MATERIALES Y SUMINISTROS</v>
          </cell>
          <cell r="C263" t="str">
            <v>03</v>
          </cell>
          <cell r="F263">
            <v>3945421.59</v>
          </cell>
          <cell r="V263">
            <v>2767806</v>
          </cell>
        </row>
        <row r="264">
          <cell r="A264" t="str">
            <v>22000</v>
          </cell>
          <cell r="B264" t="str">
            <v>ALIMENTOS Y UTENSILIOS</v>
          </cell>
          <cell r="C264" t="str">
            <v>03</v>
          </cell>
          <cell r="F264">
            <v>51792.85</v>
          </cell>
          <cell r="V264">
            <v>34843.699999999997</v>
          </cell>
        </row>
        <row r="265">
          <cell r="A265" t="str">
            <v>22100</v>
          </cell>
          <cell r="B265" t="str">
            <v xml:space="preserve">  Productos alimenticios para personas</v>
          </cell>
          <cell r="C265" t="str">
            <v>03</v>
          </cell>
          <cell r="F265">
            <v>51792.85</v>
          </cell>
          <cell r="V265">
            <v>34843.699999999997</v>
          </cell>
        </row>
        <row r="266">
          <cell r="A266" t="str">
            <v>22101</v>
          </cell>
          <cell r="B266" t="str">
            <v xml:space="preserve">  Productos alimenticios para personas</v>
          </cell>
          <cell r="C266" t="str">
            <v>03</v>
          </cell>
          <cell r="F266">
            <v>51792.85</v>
          </cell>
          <cell r="V266">
            <v>34843.699999999997</v>
          </cell>
        </row>
        <row r="267">
          <cell r="A267" t="str">
            <v>23000</v>
          </cell>
          <cell r="B267" t="str">
            <v>MATERIAS PRIMAS Y MATERIALES DE PRODUCCIÓN Y COMERCIALIZACIÓN</v>
          </cell>
          <cell r="C267" t="str">
            <v>03</v>
          </cell>
          <cell r="F267">
            <v>411115.43</v>
          </cell>
          <cell r="V267">
            <v>377177.88</v>
          </cell>
        </row>
        <row r="268">
          <cell r="A268" t="str">
            <v>23800</v>
          </cell>
          <cell r="B268" t="str">
            <v xml:space="preserve">  Mercancías adquiridas para su comercialización</v>
          </cell>
          <cell r="C268" t="str">
            <v>03</v>
          </cell>
          <cell r="F268">
            <v>411115.43</v>
          </cell>
          <cell r="V268">
            <v>377177.88</v>
          </cell>
        </row>
        <row r="269">
          <cell r="A269" t="str">
            <v>23801</v>
          </cell>
          <cell r="B269" t="str">
            <v xml:space="preserve">  Mercancías adquiridas para su comercialización</v>
          </cell>
          <cell r="C269" t="str">
            <v>03</v>
          </cell>
          <cell r="F269">
            <v>411115.43</v>
          </cell>
          <cell r="V269">
            <v>377177.88</v>
          </cell>
        </row>
        <row r="270">
          <cell r="A270" t="str">
            <v>24000</v>
          </cell>
          <cell r="B270" t="str">
            <v>MATERIALES Y ARTÍCULOS DE CONSTRUCCIÓN Y DE REPARACIÓN</v>
          </cell>
          <cell r="C270" t="str">
            <v>03</v>
          </cell>
          <cell r="F270">
            <v>917298</v>
          </cell>
          <cell r="V270">
            <v>739642.78</v>
          </cell>
        </row>
        <row r="271">
          <cell r="A271" t="str">
            <v>24100</v>
          </cell>
          <cell r="B271" t="str">
            <v xml:space="preserve">  Productos minerales no metálicos</v>
          </cell>
          <cell r="C271" t="str">
            <v>03</v>
          </cell>
          <cell r="F271">
            <v>224150</v>
          </cell>
          <cell r="V271">
            <v>202150</v>
          </cell>
        </row>
        <row r="272">
          <cell r="A272" t="str">
            <v>24101</v>
          </cell>
          <cell r="B272" t="str">
            <v xml:space="preserve">  Productos minerales no metálicos</v>
          </cell>
          <cell r="C272" t="str">
            <v>03</v>
          </cell>
          <cell r="F272">
            <v>224150</v>
          </cell>
          <cell r="V272">
            <v>202150</v>
          </cell>
        </row>
        <row r="273">
          <cell r="A273" t="str">
            <v>24200</v>
          </cell>
          <cell r="B273" t="str">
            <v xml:space="preserve">  Cemento y productos de concreto</v>
          </cell>
          <cell r="C273" t="str">
            <v>03</v>
          </cell>
          <cell r="F273">
            <v>311954.78000000003</v>
          </cell>
          <cell r="V273">
            <v>311954.78000000003</v>
          </cell>
        </row>
        <row r="274">
          <cell r="A274" t="str">
            <v>24201</v>
          </cell>
          <cell r="B274" t="str">
            <v xml:space="preserve">  Cemento y productos de concreto</v>
          </cell>
          <cell r="C274" t="str">
            <v>03</v>
          </cell>
          <cell r="F274">
            <v>311954.78000000003</v>
          </cell>
          <cell r="V274">
            <v>311954.78000000003</v>
          </cell>
        </row>
        <row r="275">
          <cell r="A275" t="str">
            <v>24600</v>
          </cell>
          <cell r="B275" t="str">
            <v xml:space="preserve">  Material eléctrico y electrónico</v>
          </cell>
          <cell r="C275" t="str">
            <v>03</v>
          </cell>
          <cell r="F275">
            <v>5125.1000000000004</v>
          </cell>
          <cell r="V275">
            <v>0</v>
          </cell>
        </row>
        <row r="276">
          <cell r="A276" t="str">
            <v>24601</v>
          </cell>
          <cell r="B276" t="str">
            <v xml:space="preserve">  Material eléctrico y electrónico</v>
          </cell>
          <cell r="C276" t="str">
            <v>03</v>
          </cell>
          <cell r="F276">
            <v>5125.1000000000004</v>
          </cell>
          <cell r="V276">
            <v>0</v>
          </cell>
        </row>
        <row r="277">
          <cell r="A277" t="str">
            <v>24700</v>
          </cell>
          <cell r="B277" t="str">
            <v xml:space="preserve">  Artículos metálicos para la construcción</v>
          </cell>
          <cell r="C277" t="str">
            <v>03</v>
          </cell>
          <cell r="F277">
            <v>361936.11</v>
          </cell>
          <cell r="V277">
            <v>217959.03</v>
          </cell>
        </row>
        <row r="278">
          <cell r="A278" t="str">
            <v>24701</v>
          </cell>
          <cell r="B278" t="str">
            <v xml:space="preserve">  Artículos metálicos para la construcción</v>
          </cell>
          <cell r="C278" t="str">
            <v>03</v>
          </cell>
          <cell r="F278">
            <v>361936.11</v>
          </cell>
          <cell r="V278">
            <v>217959.03</v>
          </cell>
        </row>
        <row r="279">
          <cell r="A279" t="str">
            <v>24900</v>
          </cell>
          <cell r="B279" t="str">
            <v xml:space="preserve">  Otros materiales y artículos de construcción y reparación</v>
          </cell>
          <cell r="C279" t="str">
            <v>03</v>
          </cell>
          <cell r="F279">
            <v>14132.01</v>
          </cell>
          <cell r="V279">
            <v>7578.97</v>
          </cell>
        </row>
        <row r="280">
          <cell r="A280" t="str">
            <v>24901</v>
          </cell>
          <cell r="B280" t="str">
            <v xml:space="preserve">  Otros materiales y artículos de construcción y reparación</v>
          </cell>
          <cell r="C280" t="str">
            <v>03</v>
          </cell>
          <cell r="F280">
            <v>14132.01</v>
          </cell>
          <cell r="V280">
            <v>7578.97</v>
          </cell>
        </row>
        <row r="281">
          <cell r="A281" t="str">
            <v>25000</v>
          </cell>
          <cell r="B281" t="str">
            <v>PRODUCTOS QUÍMICOS, FARMACÉUTICOS Y DE LABORATORIO</v>
          </cell>
          <cell r="C281" t="str">
            <v>03</v>
          </cell>
          <cell r="F281">
            <v>732658.5</v>
          </cell>
          <cell r="V281">
            <v>389974.68</v>
          </cell>
        </row>
        <row r="282">
          <cell r="A282" t="str">
            <v>25600</v>
          </cell>
          <cell r="B282" t="str">
            <v xml:space="preserve">  Fibras sintéticas, hules, plásticos y derivados</v>
          </cell>
          <cell r="C282" t="str">
            <v>03</v>
          </cell>
          <cell r="F282">
            <v>415042.92</v>
          </cell>
          <cell r="V282">
            <v>241531.73</v>
          </cell>
        </row>
        <row r="283">
          <cell r="A283" t="str">
            <v>25601</v>
          </cell>
          <cell r="B283" t="str">
            <v xml:space="preserve">  Fibras sintéticas, hules, plásticos y derivados</v>
          </cell>
          <cell r="C283" t="str">
            <v>03</v>
          </cell>
          <cell r="F283">
            <v>415042.92</v>
          </cell>
          <cell r="V283">
            <v>241531.73</v>
          </cell>
        </row>
        <row r="284">
          <cell r="A284" t="str">
            <v>25900</v>
          </cell>
          <cell r="B284" t="str">
            <v xml:space="preserve">  Otros productos químicos</v>
          </cell>
          <cell r="C284" t="str">
            <v>03</v>
          </cell>
          <cell r="F284">
            <v>317615.58</v>
          </cell>
          <cell r="V284">
            <v>148442.95000000001</v>
          </cell>
        </row>
        <row r="285">
          <cell r="A285" t="str">
            <v>25901</v>
          </cell>
          <cell r="B285" t="str">
            <v xml:space="preserve">  Otros productos químicos</v>
          </cell>
          <cell r="C285" t="str">
            <v>03</v>
          </cell>
          <cell r="F285">
            <v>317615.58</v>
          </cell>
          <cell r="V285">
            <v>148442.95000000001</v>
          </cell>
        </row>
        <row r="286">
          <cell r="A286" t="str">
            <v>26000</v>
          </cell>
          <cell r="B286" t="str">
            <v>COMBUSTIBLES, LUBRICANTES Y ADITIVOS</v>
          </cell>
          <cell r="C286" t="str">
            <v>03</v>
          </cell>
          <cell r="F286">
            <v>805898.5</v>
          </cell>
          <cell r="V286">
            <v>719706.11</v>
          </cell>
        </row>
        <row r="287">
          <cell r="A287" t="str">
            <v>26100</v>
          </cell>
          <cell r="B287" t="str">
            <v xml:space="preserve">  Combustibles, lubricantes y aditivos</v>
          </cell>
          <cell r="C287" t="str">
            <v>03</v>
          </cell>
          <cell r="F287">
            <v>805898.5</v>
          </cell>
          <cell r="V287">
            <v>719706.11</v>
          </cell>
        </row>
        <row r="288">
          <cell r="A288" t="str">
            <v>26101</v>
          </cell>
          <cell r="B288" t="str">
            <v xml:space="preserve">  Combustibles, lubricantes y aditivos</v>
          </cell>
          <cell r="C288" t="str">
            <v>03</v>
          </cell>
          <cell r="F288">
            <v>805898.5</v>
          </cell>
          <cell r="V288">
            <v>719706.11</v>
          </cell>
        </row>
        <row r="289">
          <cell r="A289" t="str">
            <v>27000</v>
          </cell>
          <cell r="B289" t="str">
            <v>VESTUARIO, BLANCOS, PRENDAS DE PROTECCIÓN Y ARTÍCULOS DEPORTIVOS</v>
          </cell>
          <cell r="C289" t="str">
            <v>03</v>
          </cell>
          <cell r="F289">
            <v>141279.87</v>
          </cell>
          <cell r="V289">
            <v>37673.19</v>
          </cell>
        </row>
        <row r="290">
          <cell r="A290" t="str">
            <v>27100</v>
          </cell>
          <cell r="B290" t="str">
            <v xml:space="preserve">  Vestuario y uniformes</v>
          </cell>
          <cell r="C290" t="str">
            <v>03</v>
          </cell>
          <cell r="F290">
            <v>118814.29</v>
          </cell>
          <cell r="V290">
            <v>37673.19</v>
          </cell>
        </row>
        <row r="291">
          <cell r="A291" t="str">
            <v>27101</v>
          </cell>
          <cell r="B291" t="str">
            <v xml:space="preserve">  Vestuario y uniformes</v>
          </cell>
          <cell r="C291" t="str">
            <v>03</v>
          </cell>
          <cell r="F291">
            <v>118814.29</v>
          </cell>
          <cell r="V291">
            <v>37673.19</v>
          </cell>
        </row>
        <row r="292">
          <cell r="A292" t="str">
            <v>27200</v>
          </cell>
          <cell r="B292" t="str">
            <v xml:space="preserve">  Prendas de seguridad y protección personal</v>
          </cell>
          <cell r="C292" t="str">
            <v>03</v>
          </cell>
          <cell r="F292">
            <v>22465.58</v>
          </cell>
          <cell r="V292">
            <v>0</v>
          </cell>
        </row>
        <row r="293">
          <cell r="A293" t="str">
            <v>27201</v>
          </cell>
          <cell r="B293" t="str">
            <v xml:space="preserve">  Prendas de seguridad y protección personal</v>
          </cell>
          <cell r="C293" t="str">
            <v>03</v>
          </cell>
          <cell r="F293">
            <v>22465.58</v>
          </cell>
          <cell r="V293">
            <v>0</v>
          </cell>
        </row>
        <row r="294">
          <cell r="A294" t="str">
            <v>29000</v>
          </cell>
          <cell r="B294" t="str">
            <v>HERRAMIENTAS, REFACCIONES Y ACCESORIOS MENORES</v>
          </cell>
          <cell r="C294" t="str">
            <v>03</v>
          </cell>
          <cell r="F294">
            <v>885378.44</v>
          </cell>
          <cell r="V294">
            <v>468787.66</v>
          </cell>
        </row>
        <row r="295">
          <cell r="A295" t="str">
            <v>29100</v>
          </cell>
          <cell r="B295" t="str">
            <v xml:space="preserve">  Herramientas menores</v>
          </cell>
          <cell r="C295" t="str">
            <v>03</v>
          </cell>
          <cell r="F295">
            <v>171773.81</v>
          </cell>
          <cell r="V295">
            <v>76219.48</v>
          </cell>
        </row>
        <row r="296">
          <cell r="A296" t="str">
            <v>29101</v>
          </cell>
          <cell r="B296" t="str">
            <v xml:space="preserve">  Herramientas menores</v>
          </cell>
          <cell r="C296" t="str">
            <v>03</v>
          </cell>
          <cell r="F296">
            <v>171773.81</v>
          </cell>
          <cell r="V296">
            <v>76219.48</v>
          </cell>
        </row>
        <row r="297">
          <cell r="A297" t="str">
            <v>29200</v>
          </cell>
          <cell r="B297" t="str">
            <v xml:space="preserve">  Refacciones y accesorios menores de edificios</v>
          </cell>
          <cell r="C297" t="str">
            <v>03</v>
          </cell>
          <cell r="F297">
            <v>238330.8</v>
          </cell>
          <cell r="V297">
            <v>126610.69</v>
          </cell>
        </row>
        <row r="298">
          <cell r="A298" t="str">
            <v>29201</v>
          </cell>
          <cell r="B298" t="str">
            <v xml:space="preserve">  Refacciones y accesorios menores de edificios</v>
          </cell>
          <cell r="C298" t="str">
            <v>03</v>
          </cell>
          <cell r="F298">
            <v>238330.8</v>
          </cell>
          <cell r="V298">
            <v>126610.69</v>
          </cell>
        </row>
        <row r="299">
          <cell r="A299" t="str">
            <v>29400</v>
          </cell>
          <cell r="B299" t="str">
            <v xml:space="preserve">  Refacciones y accesorios menores de equipo de cómputo y tecnologías de la información</v>
          </cell>
          <cell r="C299" t="str">
            <v>03</v>
          </cell>
          <cell r="F299">
            <v>26869.8</v>
          </cell>
          <cell r="V299">
            <v>17100</v>
          </cell>
        </row>
        <row r="300">
          <cell r="A300" t="str">
            <v>29401</v>
          </cell>
          <cell r="B300" t="str">
            <v xml:space="preserve">  Refacciones y accesorios menores de equipo de cómputo y tecnologías de la información</v>
          </cell>
          <cell r="C300" t="str">
            <v>03</v>
          </cell>
          <cell r="F300">
            <v>26869.8</v>
          </cell>
          <cell r="V300">
            <v>17100</v>
          </cell>
        </row>
        <row r="301">
          <cell r="A301" t="str">
            <v>29600</v>
          </cell>
          <cell r="B301" t="str">
            <v xml:space="preserve">  Refacciones y accesorios menores de equipo de transporte</v>
          </cell>
          <cell r="C301" t="str">
            <v>03</v>
          </cell>
          <cell r="F301">
            <v>101147.93</v>
          </cell>
          <cell r="V301">
            <v>96895.67</v>
          </cell>
        </row>
        <row r="302">
          <cell r="A302" t="str">
            <v>29601</v>
          </cell>
          <cell r="B302" t="str">
            <v xml:space="preserve">  Refacciones y accesorios menores de equipo de transporte</v>
          </cell>
          <cell r="C302" t="str">
            <v>03</v>
          </cell>
          <cell r="F302">
            <v>101147.93</v>
          </cell>
          <cell r="V302">
            <v>96895.67</v>
          </cell>
        </row>
        <row r="303">
          <cell r="A303" t="str">
            <v>29800</v>
          </cell>
          <cell r="B303" t="str">
            <v xml:space="preserve">  Refacciones y accesorios menores de maquinaria y otros equipos</v>
          </cell>
          <cell r="C303" t="str">
            <v>03</v>
          </cell>
          <cell r="F303">
            <v>347256.1</v>
          </cell>
          <cell r="V303">
            <v>151961.82</v>
          </cell>
        </row>
        <row r="304">
          <cell r="A304" t="str">
            <v>29801</v>
          </cell>
          <cell r="B304" t="str">
            <v xml:space="preserve">  Refacciones y accesorios menores de maquinaria y otros equipos</v>
          </cell>
          <cell r="C304" t="str">
            <v>03</v>
          </cell>
          <cell r="F304">
            <v>347256.1</v>
          </cell>
          <cell r="V304">
            <v>151961.82</v>
          </cell>
        </row>
        <row r="305">
          <cell r="A305" t="str">
            <v>30000</v>
          </cell>
          <cell r="B305" t="str">
            <v>SERVICIOS GENERALES</v>
          </cell>
          <cell r="C305" t="str">
            <v>03</v>
          </cell>
          <cell r="F305">
            <v>4349552.78</v>
          </cell>
          <cell r="V305">
            <v>3576920.61</v>
          </cell>
        </row>
        <row r="306">
          <cell r="A306" t="str">
            <v>31000</v>
          </cell>
          <cell r="B306" t="str">
            <v>SERVICIOS BÁSICOS</v>
          </cell>
          <cell r="C306" t="str">
            <v>03</v>
          </cell>
          <cell r="F306">
            <v>3082633.55</v>
          </cell>
          <cell r="V306">
            <v>2639297.98</v>
          </cell>
        </row>
        <row r="307">
          <cell r="A307" t="str">
            <v>31100</v>
          </cell>
          <cell r="B307" t="str">
            <v xml:space="preserve">  Energía eléctrica</v>
          </cell>
          <cell r="C307" t="str">
            <v>03</v>
          </cell>
          <cell r="F307">
            <v>3003721.56</v>
          </cell>
          <cell r="V307">
            <v>2613319.35</v>
          </cell>
        </row>
        <row r="308">
          <cell r="A308" t="str">
            <v>31101</v>
          </cell>
          <cell r="B308" t="str">
            <v xml:space="preserve">  Energía eléctrica</v>
          </cell>
          <cell r="C308" t="str">
            <v>03</v>
          </cell>
          <cell r="F308">
            <v>3003721.56</v>
          </cell>
          <cell r="V308">
            <v>2613319.35</v>
          </cell>
        </row>
        <row r="309">
          <cell r="A309" t="str">
            <v>31300</v>
          </cell>
          <cell r="B309" t="str">
            <v xml:space="preserve">  Agua</v>
          </cell>
          <cell r="C309" t="str">
            <v>03</v>
          </cell>
          <cell r="F309">
            <v>71024.009999999995</v>
          </cell>
          <cell r="V309">
            <v>21976.04</v>
          </cell>
        </row>
        <row r="310">
          <cell r="A310" t="str">
            <v>31301</v>
          </cell>
          <cell r="B310" t="str">
            <v xml:space="preserve">  Agua</v>
          </cell>
          <cell r="C310" t="str">
            <v>03</v>
          </cell>
          <cell r="F310">
            <v>71024.009999999995</v>
          </cell>
          <cell r="V310">
            <v>21976.04</v>
          </cell>
        </row>
        <row r="311">
          <cell r="A311" t="str">
            <v>31500</v>
          </cell>
          <cell r="B311" t="str">
            <v xml:space="preserve">  Telefonía celular</v>
          </cell>
          <cell r="C311" t="str">
            <v>03</v>
          </cell>
          <cell r="F311">
            <v>7887.98</v>
          </cell>
          <cell r="V311">
            <v>4002.59</v>
          </cell>
        </row>
        <row r="312">
          <cell r="A312" t="str">
            <v>31501</v>
          </cell>
          <cell r="B312" t="str">
            <v xml:space="preserve">  Telefonía celular</v>
          </cell>
          <cell r="C312" t="str">
            <v>03</v>
          </cell>
          <cell r="F312">
            <v>7887.98</v>
          </cell>
          <cell r="V312">
            <v>4002.59</v>
          </cell>
        </row>
        <row r="313">
          <cell r="A313" t="str">
            <v>32000</v>
          </cell>
          <cell r="B313" t="str">
            <v>SERVICIOS DE ARRENDAMIENTO</v>
          </cell>
          <cell r="C313" t="str">
            <v>03</v>
          </cell>
          <cell r="F313">
            <v>237031.2</v>
          </cell>
          <cell r="V313">
            <v>237031.2</v>
          </cell>
        </row>
        <row r="314">
          <cell r="A314" t="str">
            <v>32600</v>
          </cell>
          <cell r="B314" t="str">
            <v xml:space="preserve">  Arrendamiento de maquinaria, otros equipos y herramientas</v>
          </cell>
          <cell r="C314" t="str">
            <v>03</v>
          </cell>
          <cell r="F314">
            <v>237031.2</v>
          </cell>
          <cell r="V314">
            <v>237031.2</v>
          </cell>
        </row>
        <row r="315">
          <cell r="A315" t="str">
            <v>32601</v>
          </cell>
          <cell r="B315" t="str">
            <v xml:space="preserve">  Arrendamiento de maquinaria, otros equipos y herramientas</v>
          </cell>
          <cell r="C315" t="str">
            <v>03</v>
          </cell>
          <cell r="F315">
            <v>237031.2</v>
          </cell>
          <cell r="V315">
            <v>237031.2</v>
          </cell>
        </row>
        <row r="316">
          <cell r="A316" t="str">
            <v>33000</v>
          </cell>
          <cell r="B316" t="str">
            <v>SERVICIOS PROFESIONALES, CIENTÍFICOS, TÉCNICOS Y OTROS SERVICIOS</v>
          </cell>
          <cell r="C316" t="str">
            <v>03</v>
          </cell>
          <cell r="F316">
            <v>178004.5</v>
          </cell>
          <cell r="V316">
            <v>178004.5</v>
          </cell>
        </row>
        <row r="317">
          <cell r="A317" t="str">
            <v>33200</v>
          </cell>
          <cell r="B317" t="str">
            <v xml:space="preserve">  Servicios de diseño, arquitectura, ingeniería y actividades relacionadas</v>
          </cell>
          <cell r="C317" t="str">
            <v>03</v>
          </cell>
          <cell r="F317">
            <v>178004.5</v>
          </cell>
          <cell r="V317">
            <v>178004.5</v>
          </cell>
        </row>
        <row r="318">
          <cell r="A318" t="str">
            <v>33201</v>
          </cell>
          <cell r="B318" t="str">
            <v xml:space="preserve">  Servicios de diseño, arquitectura, ingeniería y actividades relacionadas</v>
          </cell>
          <cell r="C318" t="str">
            <v>03</v>
          </cell>
          <cell r="F318">
            <v>178004.5</v>
          </cell>
          <cell r="V318">
            <v>178004.5</v>
          </cell>
        </row>
        <row r="319">
          <cell r="A319" t="str">
            <v>34000</v>
          </cell>
          <cell r="B319" t="str">
            <v>SERVICIOS FINANCIEROS, BANCARIOS Y COMERCIALES</v>
          </cell>
          <cell r="C319" t="str">
            <v>03</v>
          </cell>
          <cell r="F319">
            <v>152182.16</v>
          </cell>
          <cell r="V319">
            <v>152182.16</v>
          </cell>
        </row>
        <row r="320">
          <cell r="A320" t="str">
            <v>34500</v>
          </cell>
          <cell r="B320" t="str">
            <v xml:space="preserve">  Seguro de bienes patrimoniales</v>
          </cell>
          <cell r="C320" t="str">
            <v>03</v>
          </cell>
          <cell r="F320">
            <v>152182.16</v>
          </cell>
          <cell r="V320">
            <v>152182.16</v>
          </cell>
        </row>
        <row r="321">
          <cell r="A321" t="str">
            <v>34501</v>
          </cell>
          <cell r="B321" t="str">
            <v xml:space="preserve">  Seguro de bienes patrimoniales</v>
          </cell>
          <cell r="C321" t="str">
            <v>03</v>
          </cell>
          <cell r="F321">
            <v>152182.16</v>
          </cell>
          <cell r="V321">
            <v>152182.16</v>
          </cell>
        </row>
        <row r="322">
          <cell r="A322" t="str">
            <v>35000</v>
          </cell>
          <cell r="B322" t="str">
            <v>SERVICIOS DE INSTALACIÓN, REPARACIÓN, MANTENIMIENTO Y CONSERVACIÓN</v>
          </cell>
          <cell r="C322" t="str">
            <v>03</v>
          </cell>
          <cell r="F322">
            <v>696577.58</v>
          </cell>
          <cell r="V322">
            <v>368309.49</v>
          </cell>
        </row>
        <row r="323">
          <cell r="A323" t="str">
            <v>35100</v>
          </cell>
          <cell r="B323" t="str">
            <v xml:space="preserve">  Conservación y mantenimiento menor de inmuebles</v>
          </cell>
          <cell r="C323" t="str">
            <v>03</v>
          </cell>
          <cell r="F323">
            <v>274863.52</v>
          </cell>
          <cell r="V323">
            <v>109672.4</v>
          </cell>
        </row>
        <row r="324">
          <cell r="A324" t="str">
            <v>35101</v>
          </cell>
          <cell r="B324" t="str">
            <v xml:space="preserve">  Conservación y mantenimiento menor de inmuebles</v>
          </cell>
          <cell r="C324" t="str">
            <v>03</v>
          </cell>
          <cell r="F324">
            <v>274863.52</v>
          </cell>
          <cell r="V324">
            <v>109672.4</v>
          </cell>
        </row>
        <row r="325">
          <cell r="A325" t="str">
            <v>35500</v>
          </cell>
          <cell r="B325" t="str">
            <v xml:space="preserve">  Reparación y mantenimiento de equipo de transporte</v>
          </cell>
          <cell r="C325" t="str">
            <v>03</v>
          </cell>
          <cell r="F325">
            <v>79881.11</v>
          </cell>
          <cell r="V325">
            <v>70852.42</v>
          </cell>
        </row>
        <row r="326">
          <cell r="A326" t="str">
            <v>35501</v>
          </cell>
          <cell r="B326" t="str">
            <v xml:space="preserve">  Reparación y mantenimiento de equipo de transporte</v>
          </cell>
          <cell r="C326" t="str">
            <v>03</v>
          </cell>
          <cell r="F326">
            <v>79881.11</v>
          </cell>
          <cell r="V326">
            <v>70852.42</v>
          </cell>
        </row>
        <row r="327">
          <cell r="A327" t="str">
            <v>35700</v>
          </cell>
          <cell r="B327" t="str">
            <v xml:space="preserve">  Instalación, reparación y mantenimiento de maquinaria, otros equipos y herramienta</v>
          </cell>
          <cell r="C327" t="str">
            <v>03</v>
          </cell>
          <cell r="F327">
            <v>341832.95</v>
          </cell>
          <cell r="V327">
            <v>187784.67</v>
          </cell>
        </row>
        <row r="328">
          <cell r="A328" t="str">
            <v>35701</v>
          </cell>
          <cell r="B328" t="str">
            <v xml:space="preserve">  Instalación, reparación y mantenimiento de maquinaria, otros equipos y herramienta</v>
          </cell>
          <cell r="C328" t="str">
            <v>03</v>
          </cell>
          <cell r="F328">
            <v>341832.95</v>
          </cell>
          <cell r="V328">
            <v>187784.67</v>
          </cell>
        </row>
        <row r="329">
          <cell r="A329" t="str">
            <v>37000</v>
          </cell>
          <cell r="B329" t="str">
            <v>SERVICIOS DE TRASLADOS Y VIÁTICOS</v>
          </cell>
          <cell r="C329" t="str">
            <v>03</v>
          </cell>
          <cell r="F329">
            <v>3123.79</v>
          </cell>
          <cell r="V329">
            <v>2095.2800000000002</v>
          </cell>
        </row>
        <row r="330">
          <cell r="A330" t="str">
            <v>37500</v>
          </cell>
          <cell r="B330" t="str">
            <v xml:space="preserve">  Viáticos en el país</v>
          </cell>
          <cell r="C330" t="str">
            <v>03</v>
          </cell>
          <cell r="F330">
            <v>3123.79</v>
          </cell>
          <cell r="V330">
            <v>2095.2800000000002</v>
          </cell>
        </row>
        <row r="331">
          <cell r="A331" t="str">
            <v>37501</v>
          </cell>
          <cell r="B331" t="str">
            <v xml:space="preserve">  Viáticos en el país</v>
          </cell>
          <cell r="C331" t="str">
            <v>03</v>
          </cell>
          <cell r="F331">
            <v>3123.79</v>
          </cell>
          <cell r="V331">
            <v>2095.2800000000002</v>
          </cell>
        </row>
        <row r="332">
          <cell r="A332" t="str">
            <v>40000</v>
          </cell>
          <cell r="B332" t="str">
            <v>TRANSFERENCIAS, ASIGNACIONES, SUBSIDIOS Y OTRAS AYUDAS</v>
          </cell>
          <cell r="C332" t="str">
            <v>03</v>
          </cell>
          <cell r="F332">
            <v>113883.08</v>
          </cell>
          <cell r="V332">
            <v>79909.94</v>
          </cell>
        </row>
        <row r="333">
          <cell r="A333" t="str">
            <v>41000</v>
          </cell>
          <cell r="B333" t="str">
            <v>TRANSFERENCIAS INTERNAS Y ASIGNACIONES AL SECTOR PÚBLICO</v>
          </cell>
          <cell r="C333" t="str">
            <v>03</v>
          </cell>
          <cell r="F333">
            <v>113883.08</v>
          </cell>
          <cell r="V333">
            <v>79909.94</v>
          </cell>
        </row>
        <row r="334">
          <cell r="A334" t="str">
            <v>41500</v>
          </cell>
          <cell r="B334" t="str">
            <v xml:space="preserve">  Transferencias internas otorgadas a entidades paraestatales no empresariales y no financieras</v>
          </cell>
          <cell r="C334" t="str">
            <v>03</v>
          </cell>
          <cell r="F334">
            <v>113883.08</v>
          </cell>
          <cell r="V334">
            <v>79909.94</v>
          </cell>
        </row>
        <row r="335">
          <cell r="A335" t="str">
            <v>41503</v>
          </cell>
          <cell r="B335" t="str">
            <v xml:space="preserve">  Diferencial de servicio médico Pensiones</v>
          </cell>
          <cell r="C335" t="str">
            <v>03</v>
          </cell>
          <cell r="F335">
            <v>113883.08</v>
          </cell>
          <cell r="V335">
            <v>79909.94</v>
          </cell>
        </row>
        <row r="336">
          <cell r="A336" t="str">
            <v>50000</v>
          </cell>
          <cell r="B336" t="str">
            <v>BIENES MUEBLES, INMUEBLES E INTANGIBLES</v>
          </cell>
          <cell r="C336" t="str">
            <v>03</v>
          </cell>
          <cell r="F336">
            <v>2394285.75</v>
          </cell>
          <cell r="V336">
            <v>2219230</v>
          </cell>
        </row>
        <row r="337">
          <cell r="A337" t="str">
            <v>54000</v>
          </cell>
          <cell r="B337" t="str">
            <v>VEHÍCULOS Y EQUIPO DE TRANSPORTE</v>
          </cell>
          <cell r="C337" t="str">
            <v>03</v>
          </cell>
          <cell r="F337">
            <v>1036285.75</v>
          </cell>
          <cell r="V337">
            <v>861230</v>
          </cell>
        </row>
        <row r="338">
          <cell r="A338" t="str">
            <v>54100</v>
          </cell>
          <cell r="B338" t="str">
            <v xml:space="preserve">  Vehículos y equipo terrestre</v>
          </cell>
          <cell r="C338" t="str">
            <v>03</v>
          </cell>
          <cell r="F338">
            <v>1036285.75</v>
          </cell>
          <cell r="V338">
            <v>861230</v>
          </cell>
        </row>
        <row r="339">
          <cell r="A339" t="str">
            <v>54101</v>
          </cell>
          <cell r="B339" t="str">
            <v xml:space="preserve">  Vehículos y equipo terrestre</v>
          </cell>
          <cell r="C339" t="str">
            <v>03</v>
          </cell>
          <cell r="F339">
            <v>1036285.75</v>
          </cell>
          <cell r="V339">
            <v>861230</v>
          </cell>
        </row>
        <row r="340">
          <cell r="A340" t="str">
            <v>56000</v>
          </cell>
          <cell r="B340" t="str">
            <v>MAQUINARIA, OTROS EQUIPOS Y HERRAMIENTAS</v>
          </cell>
          <cell r="C340" t="str">
            <v>03</v>
          </cell>
          <cell r="F340">
            <v>1358000</v>
          </cell>
          <cell r="V340">
            <v>1358000</v>
          </cell>
        </row>
        <row r="341">
          <cell r="A341" t="str">
            <v>56300</v>
          </cell>
          <cell r="B341" t="str">
            <v xml:space="preserve">  Maquinaria y equipo de construcción</v>
          </cell>
          <cell r="C341" t="str">
            <v>03</v>
          </cell>
          <cell r="F341">
            <v>1358000</v>
          </cell>
          <cell r="V341">
            <v>1358000</v>
          </cell>
        </row>
        <row r="342">
          <cell r="A342" t="str">
            <v>56301</v>
          </cell>
          <cell r="B342" t="str">
            <v xml:space="preserve">  Maquinaria y equipo de construcción</v>
          </cell>
          <cell r="C342" t="str">
            <v>03</v>
          </cell>
          <cell r="F342">
            <v>1358000</v>
          </cell>
          <cell r="V342">
            <v>1358000</v>
          </cell>
        </row>
        <row r="343">
          <cell r="A343" t="str">
            <v>60000</v>
          </cell>
          <cell r="B343" t="str">
            <v>INVERSIÓN PÚBLICA</v>
          </cell>
          <cell r="C343" t="str">
            <v>03</v>
          </cell>
          <cell r="F343">
            <v>4226206.37</v>
          </cell>
          <cell r="V343">
            <v>835309.42</v>
          </cell>
        </row>
        <row r="344">
          <cell r="A344" t="str">
            <v>62000</v>
          </cell>
          <cell r="B344" t="str">
            <v>OBRA PÚBLICA EN BIENES PROPIOS</v>
          </cell>
          <cell r="C344" t="str">
            <v>03</v>
          </cell>
          <cell r="F344">
            <v>4226206.37</v>
          </cell>
          <cell r="V344">
            <v>835309.42</v>
          </cell>
        </row>
        <row r="345">
          <cell r="A345" t="str">
            <v>62300</v>
          </cell>
          <cell r="B345" t="str">
            <v xml:space="preserve">  Construcción de obras para el abastecimiento de agua, petróleo, gas, electricidad y telecomunicaciones</v>
          </cell>
          <cell r="C345" t="str">
            <v>03</v>
          </cell>
          <cell r="F345">
            <v>4226206.37</v>
          </cell>
          <cell r="V345">
            <v>835309.42</v>
          </cell>
        </row>
        <row r="346">
          <cell r="A346" t="str">
            <v>62301</v>
          </cell>
          <cell r="B346" t="str">
            <v xml:space="preserve">  Construcción de obras para el abastecimiento de agua, petróleo, gas, electricidad y telecomunicaciones</v>
          </cell>
          <cell r="C346" t="str">
            <v>03</v>
          </cell>
          <cell r="F346">
            <v>4226206.37</v>
          </cell>
          <cell r="V346">
            <v>835309.42</v>
          </cell>
        </row>
        <row r="347">
          <cell r="A347" t="str">
            <v>30000</v>
          </cell>
          <cell r="B347" t="str">
            <v>SERVICIOS GENERALES</v>
          </cell>
          <cell r="C347" t="str">
            <v>04</v>
          </cell>
          <cell r="F347">
            <v>12633.53</v>
          </cell>
          <cell r="V347">
            <v>9178.9500000000007</v>
          </cell>
        </row>
        <row r="348">
          <cell r="A348" t="str">
            <v>31000</v>
          </cell>
          <cell r="B348" t="str">
            <v>SERVICIOS BÁSICOS</v>
          </cell>
          <cell r="C348" t="str">
            <v>04</v>
          </cell>
          <cell r="F348">
            <v>12633.53</v>
          </cell>
          <cell r="V348">
            <v>9178.9500000000007</v>
          </cell>
        </row>
        <row r="349">
          <cell r="A349" t="str">
            <v>31100</v>
          </cell>
          <cell r="B349" t="str">
            <v xml:space="preserve">  Energía eléctrica</v>
          </cell>
          <cell r="C349" t="str">
            <v>04</v>
          </cell>
          <cell r="F349">
            <v>12633.53</v>
          </cell>
          <cell r="V349">
            <v>9178.9500000000007</v>
          </cell>
        </row>
        <row r="350">
          <cell r="A350" t="str">
            <v>31101</v>
          </cell>
          <cell r="B350" t="str">
            <v xml:space="preserve">  Energía eléctrica</v>
          </cell>
          <cell r="C350" t="str">
            <v>04</v>
          </cell>
          <cell r="F350">
            <v>12633.53</v>
          </cell>
          <cell r="V350">
            <v>9178.9500000000007</v>
          </cell>
        </row>
        <row r="351">
          <cell r="B351" t="str">
            <v xml:space="preserve">  SANEAMIENTO</v>
          </cell>
          <cell r="F351">
            <v>12633.53</v>
          </cell>
          <cell r="V351">
            <v>9178.9500000000007</v>
          </cell>
        </row>
        <row r="353">
          <cell r="B353" t="str">
            <v xml:space="preserve">  Total Final</v>
          </cell>
          <cell r="F353">
            <v>29790357.510000002</v>
          </cell>
          <cell r="V353">
            <v>18310632.550000001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63B1F-4BA9-4571-9B44-DFC3B9B2EFAC}">
  <sheetPr codeName="Hoja8" filterMode="1">
    <tabColor rgb="FFFF3300"/>
    <pageSetUpPr fitToPage="1"/>
  </sheetPr>
  <dimension ref="A1:BN196"/>
  <sheetViews>
    <sheetView tabSelected="1" zoomScale="70" zoomScaleNormal="70" zoomScaleSheetLayoutView="100" workbookViewId="0">
      <selection activeCell="D187" sqref="D187"/>
    </sheetView>
  </sheetViews>
  <sheetFormatPr baseColWidth="10" defaultColWidth="9.109375" defaultRowHeight="13.2" x14ac:dyDescent="0.25"/>
  <cols>
    <col min="1" max="1" width="11.109375" style="7" customWidth="1"/>
    <col min="2" max="2" width="10.21875" style="7" hidden="1" customWidth="1"/>
    <col min="3" max="3" width="85.109375" style="7" customWidth="1"/>
    <col min="4" max="5" width="20.109375" style="79" customWidth="1"/>
    <col min="6" max="6" width="18.21875" style="79" customWidth="1"/>
    <col min="7" max="7" width="40" style="7" customWidth="1"/>
    <col min="8" max="8" width="21" style="79" hidden="1" customWidth="1"/>
    <col min="9" max="9" width="15.44140625" style="79" hidden="1" customWidth="1"/>
    <col min="10" max="10" width="2.44140625" style="80" hidden="1" customWidth="1"/>
    <col min="11" max="11" width="13.109375" style="81" hidden="1" customWidth="1"/>
    <col min="12" max="12" width="15" style="81" hidden="1" customWidth="1"/>
    <col min="13" max="13" width="15.21875" style="81" hidden="1" customWidth="1"/>
    <col min="14" max="15" width="13.88671875" style="81" hidden="1" customWidth="1"/>
    <col min="16" max="17" width="7.77734375" style="82" hidden="1" customWidth="1"/>
    <col min="18" max="18" width="10.109375" style="7" hidden="1" customWidth="1"/>
    <col min="19" max="19" width="3.88671875" style="7" hidden="1" customWidth="1"/>
    <col min="20" max="20" width="10.21875" style="7" hidden="1" customWidth="1"/>
    <col min="21" max="21" width="3" style="7" hidden="1" customWidth="1"/>
    <col min="22" max="23" width="0" style="7" hidden="1" customWidth="1"/>
    <col min="24" max="256" width="9.109375" style="7"/>
    <col min="257" max="257" width="11.109375" style="7" customWidth="1"/>
    <col min="258" max="258" width="0" style="7" hidden="1" customWidth="1"/>
    <col min="259" max="259" width="85.109375" style="7" customWidth="1"/>
    <col min="260" max="261" width="20.109375" style="7" customWidth="1"/>
    <col min="262" max="262" width="18.21875" style="7" customWidth="1"/>
    <col min="263" max="263" width="40" style="7" customWidth="1"/>
    <col min="264" max="264" width="21" style="7" customWidth="1"/>
    <col min="265" max="265" width="15.44140625" style="7" customWidth="1"/>
    <col min="266" max="266" width="2.44140625" style="7" customWidth="1"/>
    <col min="267" max="267" width="13.109375" style="7" customWidth="1"/>
    <col min="268" max="268" width="15" style="7" customWidth="1"/>
    <col min="269" max="269" width="15.21875" style="7" customWidth="1"/>
    <col min="270" max="271" width="13.88671875" style="7" customWidth="1"/>
    <col min="272" max="273" width="7.77734375" style="7" customWidth="1"/>
    <col min="274" max="274" width="10.109375" style="7" customWidth="1"/>
    <col min="275" max="275" width="3.88671875" style="7" customWidth="1"/>
    <col min="276" max="276" width="10.21875" style="7" customWidth="1"/>
    <col min="277" max="277" width="3" style="7" customWidth="1"/>
    <col min="278" max="512" width="9.109375" style="7"/>
    <col min="513" max="513" width="11.109375" style="7" customWidth="1"/>
    <col min="514" max="514" width="0" style="7" hidden="1" customWidth="1"/>
    <col min="515" max="515" width="85.109375" style="7" customWidth="1"/>
    <col min="516" max="517" width="20.109375" style="7" customWidth="1"/>
    <col min="518" max="518" width="18.21875" style="7" customWidth="1"/>
    <col min="519" max="519" width="40" style="7" customWidth="1"/>
    <col min="520" max="520" width="21" style="7" customWidth="1"/>
    <col min="521" max="521" width="15.44140625" style="7" customWidth="1"/>
    <col min="522" max="522" width="2.44140625" style="7" customWidth="1"/>
    <col min="523" max="523" width="13.109375" style="7" customWidth="1"/>
    <col min="524" max="524" width="15" style="7" customWidth="1"/>
    <col min="525" max="525" width="15.21875" style="7" customWidth="1"/>
    <col min="526" max="527" width="13.88671875" style="7" customWidth="1"/>
    <col min="528" max="529" width="7.77734375" style="7" customWidth="1"/>
    <col min="530" max="530" width="10.109375" style="7" customWidth="1"/>
    <col min="531" max="531" width="3.88671875" style="7" customWidth="1"/>
    <col min="532" max="532" width="10.21875" style="7" customWidth="1"/>
    <col min="533" max="533" width="3" style="7" customWidth="1"/>
    <col min="534" max="768" width="9.109375" style="7"/>
    <col min="769" max="769" width="11.109375" style="7" customWidth="1"/>
    <col min="770" max="770" width="0" style="7" hidden="1" customWidth="1"/>
    <col min="771" max="771" width="85.109375" style="7" customWidth="1"/>
    <col min="772" max="773" width="20.109375" style="7" customWidth="1"/>
    <col min="774" max="774" width="18.21875" style="7" customWidth="1"/>
    <col min="775" max="775" width="40" style="7" customWidth="1"/>
    <col min="776" max="776" width="21" style="7" customWidth="1"/>
    <col min="777" max="777" width="15.44140625" style="7" customWidth="1"/>
    <col min="778" max="778" width="2.44140625" style="7" customWidth="1"/>
    <col min="779" max="779" width="13.109375" style="7" customWidth="1"/>
    <col min="780" max="780" width="15" style="7" customWidth="1"/>
    <col min="781" max="781" width="15.21875" style="7" customWidth="1"/>
    <col min="782" max="783" width="13.88671875" style="7" customWidth="1"/>
    <col min="784" max="785" width="7.77734375" style="7" customWidth="1"/>
    <col min="786" max="786" width="10.109375" style="7" customWidth="1"/>
    <col min="787" max="787" width="3.88671875" style="7" customWidth="1"/>
    <col min="788" max="788" width="10.21875" style="7" customWidth="1"/>
    <col min="789" max="789" width="3" style="7" customWidth="1"/>
    <col min="790" max="1024" width="9.109375" style="7"/>
    <col min="1025" max="1025" width="11.109375" style="7" customWidth="1"/>
    <col min="1026" max="1026" width="0" style="7" hidden="1" customWidth="1"/>
    <col min="1027" max="1027" width="85.109375" style="7" customWidth="1"/>
    <col min="1028" max="1029" width="20.109375" style="7" customWidth="1"/>
    <col min="1030" max="1030" width="18.21875" style="7" customWidth="1"/>
    <col min="1031" max="1031" width="40" style="7" customWidth="1"/>
    <col min="1032" max="1032" width="21" style="7" customWidth="1"/>
    <col min="1033" max="1033" width="15.44140625" style="7" customWidth="1"/>
    <col min="1034" max="1034" width="2.44140625" style="7" customWidth="1"/>
    <col min="1035" max="1035" width="13.109375" style="7" customWidth="1"/>
    <col min="1036" max="1036" width="15" style="7" customWidth="1"/>
    <col min="1037" max="1037" width="15.21875" style="7" customWidth="1"/>
    <col min="1038" max="1039" width="13.88671875" style="7" customWidth="1"/>
    <col min="1040" max="1041" width="7.77734375" style="7" customWidth="1"/>
    <col min="1042" max="1042" width="10.109375" style="7" customWidth="1"/>
    <col min="1043" max="1043" width="3.88671875" style="7" customWidth="1"/>
    <col min="1044" max="1044" width="10.21875" style="7" customWidth="1"/>
    <col min="1045" max="1045" width="3" style="7" customWidth="1"/>
    <col min="1046" max="1280" width="9.109375" style="7"/>
    <col min="1281" max="1281" width="11.109375" style="7" customWidth="1"/>
    <col min="1282" max="1282" width="0" style="7" hidden="1" customWidth="1"/>
    <col min="1283" max="1283" width="85.109375" style="7" customWidth="1"/>
    <col min="1284" max="1285" width="20.109375" style="7" customWidth="1"/>
    <col min="1286" max="1286" width="18.21875" style="7" customWidth="1"/>
    <col min="1287" max="1287" width="40" style="7" customWidth="1"/>
    <col min="1288" max="1288" width="21" style="7" customWidth="1"/>
    <col min="1289" max="1289" width="15.44140625" style="7" customWidth="1"/>
    <col min="1290" max="1290" width="2.44140625" style="7" customWidth="1"/>
    <col min="1291" max="1291" width="13.109375" style="7" customWidth="1"/>
    <col min="1292" max="1292" width="15" style="7" customWidth="1"/>
    <col min="1293" max="1293" width="15.21875" style="7" customWidth="1"/>
    <col min="1294" max="1295" width="13.88671875" style="7" customWidth="1"/>
    <col min="1296" max="1297" width="7.77734375" style="7" customWidth="1"/>
    <col min="1298" max="1298" width="10.109375" style="7" customWidth="1"/>
    <col min="1299" max="1299" width="3.88671875" style="7" customWidth="1"/>
    <col min="1300" max="1300" width="10.21875" style="7" customWidth="1"/>
    <col min="1301" max="1301" width="3" style="7" customWidth="1"/>
    <col min="1302" max="1536" width="9.109375" style="7"/>
    <col min="1537" max="1537" width="11.109375" style="7" customWidth="1"/>
    <col min="1538" max="1538" width="0" style="7" hidden="1" customWidth="1"/>
    <col min="1539" max="1539" width="85.109375" style="7" customWidth="1"/>
    <col min="1540" max="1541" width="20.109375" style="7" customWidth="1"/>
    <col min="1542" max="1542" width="18.21875" style="7" customWidth="1"/>
    <col min="1543" max="1543" width="40" style="7" customWidth="1"/>
    <col min="1544" max="1544" width="21" style="7" customWidth="1"/>
    <col min="1545" max="1545" width="15.44140625" style="7" customWidth="1"/>
    <col min="1546" max="1546" width="2.44140625" style="7" customWidth="1"/>
    <col min="1547" max="1547" width="13.109375" style="7" customWidth="1"/>
    <col min="1548" max="1548" width="15" style="7" customWidth="1"/>
    <col min="1549" max="1549" width="15.21875" style="7" customWidth="1"/>
    <col min="1550" max="1551" width="13.88671875" style="7" customWidth="1"/>
    <col min="1552" max="1553" width="7.77734375" style="7" customWidth="1"/>
    <col min="1554" max="1554" width="10.109375" style="7" customWidth="1"/>
    <col min="1555" max="1555" width="3.88671875" style="7" customWidth="1"/>
    <col min="1556" max="1556" width="10.21875" style="7" customWidth="1"/>
    <col min="1557" max="1557" width="3" style="7" customWidth="1"/>
    <col min="1558" max="1792" width="9.109375" style="7"/>
    <col min="1793" max="1793" width="11.109375" style="7" customWidth="1"/>
    <col min="1794" max="1794" width="0" style="7" hidden="1" customWidth="1"/>
    <col min="1795" max="1795" width="85.109375" style="7" customWidth="1"/>
    <col min="1796" max="1797" width="20.109375" style="7" customWidth="1"/>
    <col min="1798" max="1798" width="18.21875" style="7" customWidth="1"/>
    <col min="1799" max="1799" width="40" style="7" customWidth="1"/>
    <col min="1800" max="1800" width="21" style="7" customWidth="1"/>
    <col min="1801" max="1801" width="15.44140625" style="7" customWidth="1"/>
    <col min="1802" max="1802" width="2.44140625" style="7" customWidth="1"/>
    <col min="1803" max="1803" width="13.109375" style="7" customWidth="1"/>
    <col min="1804" max="1804" width="15" style="7" customWidth="1"/>
    <col min="1805" max="1805" width="15.21875" style="7" customWidth="1"/>
    <col min="1806" max="1807" width="13.88671875" style="7" customWidth="1"/>
    <col min="1808" max="1809" width="7.77734375" style="7" customWidth="1"/>
    <col min="1810" max="1810" width="10.109375" style="7" customWidth="1"/>
    <col min="1811" max="1811" width="3.88671875" style="7" customWidth="1"/>
    <col min="1812" max="1812" width="10.21875" style="7" customWidth="1"/>
    <col min="1813" max="1813" width="3" style="7" customWidth="1"/>
    <col min="1814" max="2048" width="9.109375" style="7"/>
    <col min="2049" max="2049" width="11.109375" style="7" customWidth="1"/>
    <col min="2050" max="2050" width="0" style="7" hidden="1" customWidth="1"/>
    <col min="2051" max="2051" width="85.109375" style="7" customWidth="1"/>
    <col min="2052" max="2053" width="20.109375" style="7" customWidth="1"/>
    <col min="2054" max="2054" width="18.21875" style="7" customWidth="1"/>
    <col min="2055" max="2055" width="40" style="7" customWidth="1"/>
    <col min="2056" max="2056" width="21" style="7" customWidth="1"/>
    <col min="2057" max="2057" width="15.44140625" style="7" customWidth="1"/>
    <col min="2058" max="2058" width="2.44140625" style="7" customWidth="1"/>
    <col min="2059" max="2059" width="13.109375" style="7" customWidth="1"/>
    <col min="2060" max="2060" width="15" style="7" customWidth="1"/>
    <col min="2061" max="2061" width="15.21875" style="7" customWidth="1"/>
    <col min="2062" max="2063" width="13.88671875" style="7" customWidth="1"/>
    <col min="2064" max="2065" width="7.77734375" style="7" customWidth="1"/>
    <col min="2066" max="2066" width="10.109375" style="7" customWidth="1"/>
    <col min="2067" max="2067" width="3.88671875" style="7" customWidth="1"/>
    <col min="2068" max="2068" width="10.21875" style="7" customWidth="1"/>
    <col min="2069" max="2069" width="3" style="7" customWidth="1"/>
    <col min="2070" max="2304" width="9.109375" style="7"/>
    <col min="2305" max="2305" width="11.109375" style="7" customWidth="1"/>
    <col min="2306" max="2306" width="0" style="7" hidden="1" customWidth="1"/>
    <col min="2307" max="2307" width="85.109375" style="7" customWidth="1"/>
    <col min="2308" max="2309" width="20.109375" style="7" customWidth="1"/>
    <col min="2310" max="2310" width="18.21875" style="7" customWidth="1"/>
    <col min="2311" max="2311" width="40" style="7" customWidth="1"/>
    <col min="2312" max="2312" width="21" style="7" customWidth="1"/>
    <col min="2313" max="2313" width="15.44140625" style="7" customWidth="1"/>
    <col min="2314" max="2314" width="2.44140625" style="7" customWidth="1"/>
    <col min="2315" max="2315" width="13.109375" style="7" customWidth="1"/>
    <col min="2316" max="2316" width="15" style="7" customWidth="1"/>
    <col min="2317" max="2317" width="15.21875" style="7" customWidth="1"/>
    <col min="2318" max="2319" width="13.88671875" style="7" customWidth="1"/>
    <col min="2320" max="2321" width="7.77734375" style="7" customWidth="1"/>
    <col min="2322" max="2322" width="10.109375" style="7" customWidth="1"/>
    <col min="2323" max="2323" width="3.88671875" style="7" customWidth="1"/>
    <col min="2324" max="2324" width="10.21875" style="7" customWidth="1"/>
    <col min="2325" max="2325" width="3" style="7" customWidth="1"/>
    <col min="2326" max="2560" width="9.109375" style="7"/>
    <col min="2561" max="2561" width="11.109375" style="7" customWidth="1"/>
    <col min="2562" max="2562" width="0" style="7" hidden="1" customWidth="1"/>
    <col min="2563" max="2563" width="85.109375" style="7" customWidth="1"/>
    <col min="2564" max="2565" width="20.109375" style="7" customWidth="1"/>
    <col min="2566" max="2566" width="18.21875" style="7" customWidth="1"/>
    <col min="2567" max="2567" width="40" style="7" customWidth="1"/>
    <col min="2568" max="2568" width="21" style="7" customWidth="1"/>
    <col min="2569" max="2569" width="15.44140625" style="7" customWidth="1"/>
    <col min="2570" max="2570" width="2.44140625" style="7" customWidth="1"/>
    <col min="2571" max="2571" width="13.109375" style="7" customWidth="1"/>
    <col min="2572" max="2572" width="15" style="7" customWidth="1"/>
    <col min="2573" max="2573" width="15.21875" style="7" customWidth="1"/>
    <col min="2574" max="2575" width="13.88671875" style="7" customWidth="1"/>
    <col min="2576" max="2577" width="7.77734375" style="7" customWidth="1"/>
    <col min="2578" max="2578" width="10.109375" style="7" customWidth="1"/>
    <col min="2579" max="2579" width="3.88671875" style="7" customWidth="1"/>
    <col min="2580" max="2580" width="10.21875" style="7" customWidth="1"/>
    <col min="2581" max="2581" width="3" style="7" customWidth="1"/>
    <col min="2582" max="2816" width="9.109375" style="7"/>
    <col min="2817" max="2817" width="11.109375" style="7" customWidth="1"/>
    <col min="2818" max="2818" width="0" style="7" hidden="1" customWidth="1"/>
    <col min="2819" max="2819" width="85.109375" style="7" customWidth="1"/>
    <col min="2820" max="2821" width="20.109375" style="7" customWidth="1"/>
    <col min="2822" max="2822" width="18.21875" style="7" customWidth="1"/>
    <col min="2823" max="2823" width="40" style="7" customWidth="1"/>
    <col min="2824" max="2824" width="21" style="7" customWidth="1"/>
    <col min="2825" max="2825" width="15.44140625" style="7" customWidth="1"/>
    <col min="2826" max="2826" width="2.44140625" style="7" customWidth="1"/>
    <col min="2827" max="2827" width="13.109375" style="7" customWidth="1"/>
    <col min="2828" max="2828" width="15" style="7" customWidth="1"/>
    <col min="2829" max="2829" width="15.21875" style="7" customWidth="1"/>
    <col min="2830" max="2831" width="13.88671875" style="7" customWidth="1"/>
    <col min="2832" max="2833" width="7.77734375" style="7" customWidth="1"/>
    <col min="2834" max="2834" width="10.109375" style="7" customWidth="1"/>
    <col min="2835" max="2835" width="3.88671875" style="7" customWidth="1"/>
    <col min="2836" max="2836" width="10.21875" style="7" customWidth="1"/>
    <col min="2837" max="2837" width="3" style="7" customWidth="1"/>
    <col min="2838" max="3072" width="9.109375" style="7"/>
    <col min="3073" max="3073" width="11.109375" style="7" customWidth="1"/>
    <col min="3074" max="3074" width="0" style="7" hidden="1" customWidth="1"/>
    <col min="3075" max="3075" width="85.109375" style="7" customWidth="1"/>
    <col min="3076" max="3077" width="20.109375" style="7" customWidth="1"/>
    <col min="3078" max="3078" width="18.21875" style="7" customWidth="1"/>
    <col min="3079" max="3079" width="40" style="7" customWidth="1"/>
    <col min="3080" max="3080" width="21" style="7" customWidth="1"/>
    <col min="3081" max="3081" width="15.44140625" style="7" customWidth="1"/>
    <col min="3082" max="3082" width="2.44140625" style="7" customWidth="1"/>
    <col min="3083" max="3083" width="13.109375" style="7" customWidth="1"/>
    <col min="3084" max="3084" width="15" style="7" customWidth="1"/>
    <col min="3085" max="3085" width="15.21875" style="7" customWidth="1"/>
    <col min="3086" max="3087" width="13.88671875" style="7" customWidth="1"/>
    <col min="3088" max="3089" width="7.77734375" style="7" customWidth="1"/>
    <col min="3090" max="3090" width="10.109375" style="7" customWidth="1"/>
    <col min="3091" max="3091" width="3.88671875" style="7" customWidth="1"/>
    <col min="3092" max="3092" width="10.21875" style="7" customWidth="1"/>
    <col min="3093" max="3093" width="3" style="7" customWidth="1"/>
    <col min="3094" max="3328" width="9.109375" style="7"/>
    <col min="3329" max="3329" width="11.109375" style="7" customWidth="1"/>
    <col min="3330" max="3330" width="0" style="7" hidden="1" customWidth="1"/>
    <col min="3331" max="3331" width="85.109375" style="7" customWidth="1"/>
    <col min="3332" max="3333" width="20.109375" style="7" customWidth="1"/>
    <col min="3334" max="3334" width="18.21875" style="7" customWidth="1"/>
    <col min="3335" max="3335" width="40" style="7" customWidth="1"/>
    <col min="3336" max="3336" width="21" style="7" customWidth="1"/>
    <col min="3337" max="3337" width="15.44140625" style="7" customWidth="1"/>
    <col min="3338" max="3338" width="2.44140625" style="7" customWidth="1"/>
    <col min="3339" max="3339" width="13.109375" style="7" customWidth="1"/>
    <col min="3340" max="3340" width="15" style="7" customWidth="1"/>
    <col min="3341" max="3341" width="15.21875" style="7" customWidth="1"/>
    <col min="3342" max="3343" width="13.88671875" style="7" customWidth="1"/>
    <col min="3344" max="3345" width="7.77734375" style="7" customWidth="1"/>
    <col min="3346" max="3346" width="10.109375" style="7" customWidth="1"/>
    <col min="3347" max="3347" width="3.88671875" style="7" customWidth="1"/>
    <col min="3348" max="3348" width="10.21875" style="7" customWidth="1"/>
    <col min="3349" max="3349" width="3" style="7" customWidth="1"/>
    <col min="3350" max="3584" width="9.109375" style="7"/>
    <col min="3585" max="3585" width="11.109375" style="7" customWidth="1"/>
    <col min="3586" max="3586" width="0" style="7" hidden="1" customWidth="1"/>
    <col min="3587" max="3587" width="85.109375" style="7" customWidth="1"/>
    <col min="3588" max="3589" width="20.109375" style="7" customWidth="1"/>
    <col min="3590" max="3590" width="18.21875" style="7" customWidth="1"/>
    <col min="3591" max="3591" width="40" style="7" customWidth="1"/>
    <col min="3592" max="3592" width="21" style="7" customWidth="1"/>
    <col min="3593" max="3593" width="15.44140625" style="7" customWidth="1"/>
    <col min="3594" max="3594" width="2.44140625" style="7" customWidth="1"/>
    <col min="3595" max="3595" width="13.109375" style="7" customWidth="1"/>
    <col min="3596" max="3596" width="15" style="7" customWidth="1"/>
    <col min="3597" max="3597" width="15.21875" style="7" customWidth="1"/>
    <col min="3598" max="3599" width="13.88671875" style="7" customWidth="1"/>
    <col min="3600" max="3601" width="7.77734375" style="7" customWidth="1"/>
    <col min="3602" max="3602" width="10.109375" style="7" customWidth="1"/>
    <col min="3603" max="3603" width="3.88671875" style="7" customWidth="1"/>
    <col min="3604" max="3604" width="10.21875" style="7" customWidth="1"/>
    <col min="3605" max="3605" width="3" style="7" customWidth="1"/>
    <col min="3606" max="3840" width="9.109375" style="7"/>
    <col min="3841" max="3841" width="11.109375" style="7" customWidth="1"/>
    <col min="3842" max="3842" width="0" style="7" hidden="1" customWidth="1"/>
    <col min="3843" max="3843" width="85.109375" style="7" customWidth="1"/>
    <col min="3844" max="3845" width="20.109375" style="7" customWidth="1"/>
    <col min="3846" max="3846" width="18.21875" style="7" customWidth="1"/>
    <col min="3847" max="3847" width="40" style="7" customWidth="1"/>
    <col min="3848" max="3848" width="21" style="7" customWidth="1"/>
    <col min="3849" max="3849" width="15.44140625" style="7" customWidth="1"/>
    <col min="3850" max="3850" width="2.44140625" style="7" customWidth="1"/>
    <col min="3851" max="3851" width="13.109375" style="7" customWidth="1"/>
    <col min="3852" max="3852" width="15" style="7" customWidth="1"/>
    <col min="3853" max="3853" width="15.21875" style="7" customWidth="1"/>
    <col min="3854" max="3855" width="13.88671875" style="7" customWidth="1"/>
    <col min="3856" max="3857" width="7.77734375" style="7" customWidth="1"/>
    <col min="3858" max="3858" width="10.109375" style="7" customWidth="1"/>
    <col min="3859" max="3859" width="3.88671875" style="7" customWidth="1"/>
    <col min="3860" max="3860" width="10.21875" style="7" customWidth="1"/>
    <col min="3861" max="3861" width="3" style="7" customWidth="1"/>
    <col min="3862" max="4096" width="9.109375" style="7"/>
    <col min="4097" max="4097" width="11.109375" style="7" customWidth="1"/>
    <col min="4098" max="4098" width="0" style="7" hidden="1" customWidth="1"/>
    <col min="4099" max="4099" width="85.109375" style="7" customWidth="1"/>
    <col min="4100" max="4101" width="20.109375" style="7" customWidth="1"/>
    <col min="4102" max="4102" width="18.21875" style="7" customWidth="1"/>
    <col min="4103" max="4103" width="40" style="7" customWidth="1"/>
    <col min="4104" max="4104" width="21" style="7" customWidth="1"/>
    <col min="4105" max="4105" width="15.44140625" style="7" customWidth="1"/>
    <col min="4106" max="4106" width="2.44140625" style="7" customWidth="1"/>
    <col min="4107" max="4107" width="13.109375" style="7" customWidth="1"/>
    <col min="4108" max="4108" width="15" style="7" customWidth="1"/>
    <col min="4109" max="4109" width="15.21875" style="7" customWidth="1"/>
    <col min="4110" max="4111" width="13.88671875" style="7" customWidth="1"/>
    <col min="4112" max="4113" width="7.77734375" style="7" customWidth="1"/>
    <col min="4114" max="4114" width="10.109375" style="7" customWidth="1"/>
    <col min="4115" max="4115" width="3.88671875" style="7" customWidth="1"/>
    <col min="4116" max="4116" width="10.21875" style="7" customWidth="1"/>
    <col min="4117" max="4117" width="3" style="7" customWidth="1"/>
    <col min="4118" max="4352" width="9.109375" style="7"/>
    <col min="4353" max="4353" width="11.109375" style="7" customWidth="1"/>
    <col min="4354" max="4354" width="0" style="7" hidden="1" customWidth="1"/>
    <col min="4355" max="4355" width="85.109375" style="7" customWidth="1"/>
    <col min="4356" max="4357" width="20.109375" style="7" customWidth="1"/>
    <col min="4358" max="4358" width="18.21875" style="7" customWidth="1"/>
    <col min="4359" max="4359" width="40" style="7" customWidth="1"/>
    <col min="4360" max="4360" width="21" style="7" customWidth="1"/>
    <col min="4361" max="4361" width="15.44140625" style="7" customWidth="1"/>
    <col min="4362" max="4362" width="2.44140625" style="7" customWidth="1"/>
    <col min="4363" max="4363" width="13.109375" style="7" customWidth="1"/>
    <col min="4364" max="4364" width="15" style="7" customWidth="1"/>
    <col min="4365" max="4365" width="15.21875" style="7" customWidth="1"/>
    <col min="4366" max="4367" width="13.88671875" style="7" customWidth="1"/>
    <col min="4368" max="4369" width="7.77734375" style="7" customWidth="1"/>
    <col min="4370" max="4370" width="10.109375" style="7" customWidth="1"/>
    <col min="4371" max="4371" width="3.88671875" style="7" customWidth="1"/>
    <col min="4372" max="4372" width="10.21875" style="7" customWidth="1"/>
    <col min="4373" max="4373" width="3" style="7" customWidth="1"/>
    <col min="4374" max="4608" width="9.109375" style="7"/>
    <col min="4609" max="4609" width="11.109375" style="7" customWidth="1"/>
    <col min="4610" max="4610" width="0" style="7" hidden="1" customWidth="1"/>
    <col min="4611" max="4611" width="85.109375" style="7" customWidth="1"/>
    <col min="4612" max="4613" width="20.109375" style="7" customWidth="1"/>
    <col min="4614" max="4614" width="18.21875" style="7" customWidth="1"/>
    <col min="4615" max="4615" width="40" style="7" customWidth="1"/>
    <col min="4616" max="4616" width="21" style="7" customWidth="1"/>
    <col min="4617" max="4617" width="15.44140625" style="7" customWidth="1"/>
    <col min="4618" max="4618" width="2.44140625" style="7" customWidth="1"/>
    <col min="4619" max="4619" width="13.109375" style="7" customWidth="1"/>
    <col min="4620" max="4620" width="15" style="7" customWidth="1"/>
    <col min="4621" max="4621" width="15.21875" style="7" customWidth="1"/>
    <col min="4622" max="4623" width="13.88671875" style="7" customWidth="1"/>
    <col min="4624" max="4625" width="7.77734375" style="7" customWidth="1"/>
    <col min="4626" max="4626" width="10.109375" style="7" customWidth="1"/>
    <col min="4627" max="4627" width="3.88671875" style="7" customWidth="1"/>
    <col min="4628" max="4628" width="10.21875" style="7" customWidth="1"/>
    <col min="4629" max="4629" width="3" style="7" customWidth="1"/>
    <col min="4630" max="4864" width="9.109375" style="7"/>
    <col min="4865" max="4865" width="11.109375" style="7" customWidth="1"/>
    <col min="4866" max="4866" width="0" style="7" hidden="1" customWidth="1"/>
    <col min="4867" max="4867" width="85.109375" style="7" customWidth="1"/>
    <col min="4868" max="4869" width="20.109375" style="7" customWidth="1"/>
    <col min="4870" max="4870" width="18.21875" style="7" customWidth="1"/>
    <col min="4871" max="4871" width="40" style="7" customWidth="1"/>
    <col min="4872" max="4872" width="21" style="7" customWidth="1"/>
    <col min="4873" max="4873" width="15.44140625" style="7" customWidth="1"/>
    <col min="4874" max="4874" width="2.44140625" style="7" customWidth="1"/>
    <col min="4875" max="4875" width="13.109375" style="7" customWidth="1"/>
    <col min="4876" max="4876" width="15" style="7" customWidth="1"/>
    <col min="4877" max="4877" width="15.21875" style="7" customWidth="1"/>
    <col min="4878" max="4879" width="13.88671875" style="7" customWidth="1"/>
    <col min="4880" max="4881" width="7.77734375" style="7" customWidth="1"/>
    <col min="4882" max="4882" width="10.109375" style="7" customWidth="1"/>
    <col min="4883" max="4883" width="3.88671875" style="7" customWidth="1"/>
    <col min="4884" max="4884" width="10.21875" style="7" customWidth="1"/>
    <col min="4885" max="4885" width="3" style="7" customWidth="1"/>
    <col min="4886" max="5120" width="9.109375" style="7"/>
    <col min="5121" max="5121" width="11.109375" style="7" customWidth="1"/>
    <col min="5122" max="5122" width="0" style="7" hidden="1" customWidth="1"/>
    <col min="5123" max="5123" width="85.109375" style="7" customWidth="1"/>
    <col min="5124" max="5125" width="20.109375" style="7" customWidth="1"/>
    <col min="5126" max="5126" width="18.21875" style="7" customWidth="1"/>
    <col min="5127" max="5127" width="40" style="7" customWidth="1"/>
    <col min="5128" max="5128" width="21" style="7" customWidth="1"/>
    <col min="5129" max="5129" width="15.44140625" style="7" customWidth="1"/>
    <col min="5130" max="5130" width="2.44140625" style="7" customWidth="1"/>
    <col min="5131" max="5131" width="13.109375" style="7" customWidth="1"/>
    <col min="5132" max="5132" width="15" style="7" customWidth="1"/>
    <col min="5133" max="5133" width="15.21875" style="7" customWidth="1"/>
    <col min="5134" max="5135" width="13.88671875" style="7" customWidth="1"/>
    <col min="5136" max="5137" width="7.77734375" style="7" customWidth="1"/>
    <col min="5138" max="5138" width="10.109375" style="7" customWidth="1"/>
    <col min="5139" max="5139" width="3.88671875" style="7" customWidth="1"/>
    <col min="5140" max="5140" width="10.21875" style="7" customWidth="1"/>
    <col min="5141" max="5141" width="3" style="7" customWidth="1"/>
    <col min="5142" max="5376" width="9.109375" style="7"/>
    <col min="5377" max="5377" width="11.109375" style="7" customWidth="1"/>
    <col min="5378" max="5378" width="0" style="7" hidden="1" customWidth="1"/>
    <col min="5379" max="5379" width="85.109375" style="7" customWidth="1"/>
    <col min="5380" max="5381" width="20.109375" style="7" customWidth="1"/>
    <col min="5382" max="5382" width="18.21875" style="7" customWidth="1"/>
    <col min="5383" max="5383" width="40" style="7" customWidth="1"/>
    <col min="5384" max="5384" width="21" style="7" customWidth="1"/>
    <col min="5385" max="5385" width="15.44140625" style="7" customWidth="1"/>
    <col min="5386" max="5386" width="2.44140625" style="7" customWidth="1"/>
    <col min="5387" max="5387" width="13.109375" style="7" customWidth="1"/>
    <col min="5388" max="5388" width="15" style="7" customWidth="1"/>
    <col min="5389" max="5389" width="15.21875" style="7" customWidth="1"/>
    <col min="5390" max="5391" width="13.88671875" style="7" customWidth="1"/>
    <col min="5392" max="5393" width="7.77734375" style="7" customWidth="1"/>
    <col min="5394" max="5394" width="10.109375" style="7" customWidth="1"/>
    <col min="5395" max="5395" width="3.88671875" style="7" customWidth="1"/>
    <col min="5396" max="5396" width="10.21875" style="7" customWidth="1"/>
    <col min="5397" max="5397" width="3" style="7" customWidth="1"/>
    <col min="5398" max="5632" width="9.109375" style="7"/>
    <col min="5633" max="5633" width="11.109375" style="7" customWidth="1"/>
    <col min="5634" max="5634" width="0" style="7" hidden="1" customWidth="1"/>
    <col min="5635" max="5635" width="85.109375" style="7" customWidth="1"/>
    <col min="5636" max="5637" width="20.109375" style="7" customWidth="1"/>
    <col min="5638" max="5638" width="18.21875" style="7" customWidth="1"/>
    <col min="5639" max="5639" width="40" style="7" customWidth="1"/>
    <col min="5640" max="5640" width="21" style="7" customWidth="1"/>
    <col min="5641" max="5641" width="15.44140625" style="7" customWidth="1"/>
    <col min="5642" max="5642" width="2.44140625" style="7" customWidth="1"/>
    <col min="5643" max="5643" width="13.109375" style="7" customWidth="1"/>
    <col min="5644" max="5644" width="15" style="7" customWidth="1"/>
    <col min="5645" max="5645" width="15.21875" style="7" customWidth="1"/>
    <col min="5646" max="5647" width="13.88671875" style="7" customWidth="1"/>
    <col min="5648" max="5649" width="7.77734375" style="7" customWidth="1"/>
    <col min="5650" max="5650" width="10.109375" style="7" customWidth="1"/>
    <col min="5651" max="5651" width="3.88671875" style="7" customWidth="1"/>
    <col min="5652" max="5652" width="10.21875" style="7" customWidth="1"/>
    <col min="5653" max="5653" width="3" style="7" customWidth="1"/>
    <col min="5654" max="5888" width="9.109375" style="7"/>
    <col min="5889" max="5889" width="11.109375" style="7" customWidth="1"/>
    <col min="5890" max="5890" width="0" style="7" hidden="1" customWidth="1"/>
    <col min="5891" max="5891" width="85.109375" style="7" customWidth="1"/>
    <col min="5892" max="5893" width="20.109375" style="7" customWidth="1"/>
    <col min="5894" max="5894" width="18.21875" style="7" customWidth="1"/>
    <col min="5895" max="5895" width="40" style="7" customWidth="1"/>
    <col min="5896" max="5896" width="21" style="7" customWidth="1"/>
    <col min="5897" max="5897" width="15.44140625" style="7" customWidth="1"/>
    <col min="5898" max="5898" width="2.44140625" style="7" customWidth="1"/>
    <col min="5899" max="5899" width="13.109375" style="7" customWidth="1"/>
    <col min="5900" max="5900" width="15" style="7" customWidth="1"/>
    <col min="5901" max="5901" width="15.21875" style="7" customWidth="1"/>
    <col min="5902" max="5903" width="13.88671875" style="7" customWidth="1"/>
    <col min="5904" max="5905" width="7.77734375" style="7" customWidth="1"/>
    <col min="5906" max="5906" width="10.109375" style="7" customWidth="1"/>
    <col min="5907" max="5907" width="3.88671875" style="7" customWidth="1"/>
    <col min="5908" max="5908" width="10.21875" style="7" customWidth="1"/>
    <col min="5909" max="5909" width="3" style="7" customWidth="1"/>
    <col min="5910" max="6144" width="9.109375" style="7"/>
    <col min="6145" max="6145" width="11.109375" style="7" customWidth="1"/>
    <col min="6146" max="6146" width="0" style="7" hidden="1" customWidth="1"/>
    <col min="6147" max="6147" width="85.109375" style="7" customWidth="1"/>
    <col min="6148" max="6149" width="20.109375" style="7" customWidth="1"/>
    <col min="6150" max="6150" width="18.21875" style="7" customWidth="1"/>
    <col min="6151" max="6151" width="40" style="7" customWidth="1"/>
    <col min="6152" max="6152" width="21" style="7" customWidth="1"/>
    <col min="6153" max="6153" width="15.44140625" style="7" customWidth="1"/>
    <col min="6154" max="6154" width="2.44140625" style="7" customWidth="1"/>
    <col min="6155" max="6155" width="13.109375" style="7" customWidth="1"/>
    <col min="6156" max="6156" width="15" style="7" customWidth="1"/>
    <col min="6157" max="6157" width="15.21875" style="7" customWidth="1"/>
    <col min="6158" max="6159" width="13.88671875" style="7" customWidth="1"/>
    <col min="6160" max="6161" width="7.77734375" style="7" customWidth="1"/>
    <col min="6162" max="6162" width="10.109375" style="7" customWidth="1"/>
    <col min="6163" max="6163" width="3.88671875" style="7" customWidth="1"/>
    <col min="6164" max="6164" width="10.21875" style="7" customWidth="1"/>
    <col min="6165" max="6165" width="3" style="7" customWidth="1"/>
    <col min="6166" max="6400" width="9.109375" style="7"/>
    <col min="6401" max="6401" width="11.109375" style="7" customWidth="1"/>
    <col min="6402" max="6402" width="0" style="7" hidden="1" customWidth="1"/>
    <col min="6403" max="6403" width="85.109375" style="7" customWidth="1"/>
    <col min="6404" max="6405" width="20.109375" style="7" customWidth="1"/>
    <col min="6406" max="6406" width="18.21875" style="7" customWidth="1"/>
    <col min="6407" max="6407" width="40" style="7" customWidth="1"/>
    <col min="6408" max="6408" width="21" style="7" customWidth="1"/>
    <col min="6409" max="6409" width="15.44140625" style="7" customWidth="1"/>
    <col min="6410" max="6410" width="2.44140625" style="7" customWidth="1"/>
    <col min="6411" max="6411" width="13.109375" style="7" customWidth="1"/>
    <col min="6412" max="6412" width="15" style="7" customWidth="1"/>
    <col min="6413" max="6413" width="15.21875" style="7" customWidth="1"/>
    <col min="6414" max="6415" width="13.88671875" style="7" customWidth="1"/>
    <col min="6416" max="6417" width="7.77734375" style="7" customWidth="1"/>
    <col min="6418" max="6418" width="10.109375" style="7" customWidth="1"/>
    <col min="6419" max="6419" width="3.88671875" style="7" customWidth="1"/>
    <col min="6420" max="6420" width="10.21875" style="7" customWidth="1"/>
    <col min="6421" max="6421" width="3" style="7" customWidth="1"/>
    <col min="6422" max="6656" width="9.109375" style="7"/>
    <col min="6657" max="6657" width="11.109375" style="7" customWidth="1"/>
    <col min="6658" max="6658" width="0" style="7" hidden="1" customWidth="1"/>
    <col min="6659" max="6659" width="85.109375" style="7" customWidth="1"/>
    <col min="6660" max="6661" width="20.109375" style="7" customWidth="1"/>
    <col min="6662" max="6662" width="18.21875" style="7" customWidth="1"/>
    <col min="6663" max="6663" width="40" style="7" customWidth="1"/>
    <col min="6664" max="6664" width="21" style="7" customWidth="1"/>
    <col min="6665" max="6665" width="15.44140625" style="7" customWidth="1"/>
    <col min="6666" max="6666" width="2.44140625" style="7" customWidth="1"/>
    <col min="6667" max="6667" width="13.109375" style="7" customWidth="1"/>
    <col min="6668" max="6668" width="15" style="7" customWidth="1"/>
    <col min="6669" max="6669" width="15.21875" style="7" customWidth="1"/>
    <col min="6670" max="6671" width="13.88671875" style="7" customWidth="1"/>
    <col min="6672" max="6673" width="7.77734375" style="7" customWidth="1"/>
    <col min="6674" max="6674" width="10.109375" style="7" customWidth="1"/>
    <col min="6675" max="6675" width="3.88671875" style="7" customWidth="1"/>
    <col min="6676" max="6676" width="10.21875" style="7" customWidth="1"/>
    <col min="6677" max="6677" width="3" style="7" customWidth="1"/>
    <col min="6678" max="6912" width="9.109375" style="7"/>
    <col min="6913" max="6913" width="11.109375" style="7" customWidth="1"/>
    <col min="6914" max="6914" width="0" style="7" hidden="1" customWidth="1"/>
    <col min="6915" max="6915" width="85.109375" style="7" customWidth="1"/>
    <col min="6916" max="6917" width="20.109375" style="7" customWidth="1"/>
    <col min="6918" max="6918" width="18.21875" style="7" customWidth="1"/>
    <col min="6919" max="6919" width="40" style="7" customWidth="1"/>
    <col min="6920" max="6920" width="21" style="7" customWidth="1"/>
    <col min="6921" max="6921" width="15.44140625" style="7" customWidth="1"/>
    <col min="6922" max="6922" width="2.44140625" style="7" customWidth="1"/>
    <col min="6923" max="6923" width="13.109375" style="7" customWidth="1"/>
    <col min="6924" max="6924" width="15" style="7" customWidth="1"/>
    <col min="6925" max="6925" width="15.21875" style="7" customWidth="1"/>
    <col min="6926" max="6927" width="13.88671875" style="7" customWidth="1"/>
    <col min="6928" max="6929" width="7.77734375" style="7" customWidth="1"/>
    <col min="6930" max="6930" width="10.109375" style="7" customWidth="1"/>
    <col min="6931" max="6931" width="3.88671875" style="7" customWidth="1"/>
    <col min="6932" max="6932" width="10.21875" style="7" customWidth="1"/>
    <col min="6933" max="6933" width="3" style="7" customWidth="1"/>
    <col min="6934" max="7168" width="9.109375" style="7"/>
    <col min="7169" max="7169" width="11.109375" style="7" customWidth="1"/>
    <col min="7170" max="7170" width="0" style="7" hidden="1" customWidth="1"/>
    <col min="7171" max="7171" width="85.109375" style="7" customWidth="1"/>
    <col min="7172" max="7173" width="20.109375" style="7" customWidth="1"/>
    <col min="7174" max="7174" width="18.21875" style="7" customWidth="1"/>
    <col min="7175" max="7175" width="40" style="7" customWidth="1"/>
    <col min="7176" max="7176" width="21" style="7" customWidth="1"/>
    <col min="7177" max="7177" width="15.44140625" style="7" customWidth="1"/>
    <col min="7178" max="7178" width="2.44140625" style="7" customWidth="1"/>
    <col min="7179" max="7179" width="13.109375" style="7" customWidth="1"/>
    <col min="7180" max="7180" width="15" style="7" customWidth="1"/>
    <col min="7181" max="7181" width="15.21875" style="7" customWidth="1"/>
    <col min="7182" max="7183" width="13.88671875" style="7" customWidth="1"/>
    <col min="7184" max="7185" width="7.77734375" style="7" customWidth="1"/>
    <col min="7186" max="7186" width="10.109375" style="7" customWidth="1"/>
    <col min="7187" max="7187" width="3.88671875" style="7" customWidth="1"/>
    <col min="7188" max="7188" width="10.21875" style="7" customWidth="1"/>
    <col min="7189" max="7189" width="3" style="7" customWidth="1"/>
    <col min="7190" max="7424" width="9.109375" style="7"/>
    <col min="7425" max="7425" width="11.109375" style="7" customWidth="1"/>
    <col min="7426" max="7426" width="0" style="7" hidden="1" customWidth="1"/>
    <col min="7427" max="7427" width="85.109375" style="7" customWidth="1"/>
    <col min="7428" max="7429" width="20.109375" style="7" customWidth="1"/>
    <col min="7430" max="7430" width="18.21875" style="7" customWidth="1"/>
    <col min="7431" max="7431" width="40" style="7" customWidth="1"/>
    <col min="7432" max="7432" width="21" style="7" customWidth="1"/>
    <col min="7433" max="7433" width="15.44140625" style="7" customWidth="1"/>
    <col min="7434" max="7434" width="2.44140625" style="7" customWidth="1"/>
    <col min="7435" max="7435" width="13.109375" style="7" customWidth="1"/>
    <col min="7436" max="7436" width="15" style="7" customWidth="1"/>
    <col min="7437" max="7437" width="15.21875" style="7" customWidth="1"/>
    <col min="7438" max="7439" width="13.88671875" style="7" customWidth="1"/>
    <col min="7440" max="7441" width="7.77734375" style="7" customWidth="1"/>
    <col min="7442" max="7442" width="10.109375" style="7" customWidth="1"/>
    <col min="7443" max="7443" width="3.88671875" style="7" customWidth="1"/>
    <col min="7444" max="7444" width="10.21875" style="7" customWidth="1"/>
    <col min="7445" max="7445" width="3" style="7" customWidth="1"/>
    <col min="7446" max="7680" width="9.109375" style="7"/>
    <col min="7681" max="7681" width="11.109375" style="7" customWidth="1"/>
    <col min="7682" max="7682" width="0" style="7" hidden="1" customWidth="1"/>
    <col min="7683" max="7683" width="85.109375" style="7" customWidth="1"/>
    <col min="7684" max="7685" width="20.109375" style="7" customWidth="1"/>
    <col min="7686" max="7686" width="18.21875" style="7" customWidth="1"/>
    <col min="7687" max="7687" width="40" style="7" customWidth="1"/>
    <col min="7688" max="7688" width="21" style="7" customWidth="1"/>
    <col min="7689" max="7689" width="15.44140625" style="7" customWidth="1"/>
    <col min="7690" max="7690" width="2.44140625" style="7" customWidth="1"/>
    <col min="7691" max="7691" width="13.109375" style="7" customWidth="1"/>
    <col min="7692" max="7692" width="15" style="7" customWidth="1"/>
    <col min="7693" max="7693" width="15.21875" style="7" customWidth="1"/>
    <col min="7694" max="7695" width="13.88671875" style="7" customWidth="1"/>
    <col min="7696" max="7697" width="7.77734375" style="7" customWidth="1"/>
    <col min="7698" max="7698" width="10.109375" style="7" customWidth="1"/>
    <col min="7699" max="7699" width="3.88671875" style="7" customWidth="1"/>
    <col min="7700" max="7700" width="10.21875" style="7" customWidth="1"/>
    <col min="7701" max="7701" width="3" style="7" customWidth="1"/>
    <col min="7702" max="7936" width="9.109375" style="7"/>
    <col min="7937" max="7937" width="11.109375" style="7" customWidth="1"/>
    <col min="7938" max="7938" width="0" style="7" hidden="1" customWidth="1"/>
    <col min="7939" max="7939" width="85.109375" style="7" customWidth="1"/>
    <col min="7940" max="7941" width="20.109375" style="7" customWidth="1"/>
    <col min="7942" max="7942" width="18.21875" style="7" customWidth="1"/>
    <col min="7943" max="7943" width="40" style="7" customWidth="1"/>
    <col min="7944" max="7944" width="21" style="7" customWidth="1"/>
    <col min="7945" max="7945" width="15.44140625" style="7" customWidth="1"/>
    <col min="7946" max="7946" width="2.44140625" style="7" customWidth="1"/>
    <col min="7947" max="7947" width="13.109375" style="7" customWidth="1"/>
    <col min="7948" max="7948" width="15" style="7" customWidth="1"/>
    <col min="7949" max="7949" width="15.21875" style="7" customWidth="1"/>
    <col min="7950" max="7951" width="13.88671875" style="7" customWidth="1"/>
    <col min="7952" max="7953" width="7.77734375" style="7" customWidth="1"/>
    <col min="7954" max="7954" width="10.109375" style="7" customWidth="1"/>
    <col min="7955" max="7955" width="3.88671875" style="7" customWidth="1"/>
    <col min="7956" max="7956" width="10.21875" style="7" customWidth="1"/>
    <col min="7957" max="7957" width="3" style="7" customWidth="1"/>
    <col min="7958" max="8192" width="9.109375" style="7"/>
    <col min="8193" max="8193" width="11.109375" style="7" customWidth="1"/>
    <col min="8194" max="8194" width="0" style="7" hidden="1" customWidth="1"/>
    <col min="8195" max="8195" width="85.109375" style="7" customWidth="1"/>
    <col min="8196" max="8197" width="20.109375" style="7" customWidth="1"/>
    <col min="8198" max="8198" width="18.21875" style="7" customWidth="1"/>
    <col min="8199" max="8199" width="40" style="7" customWidth="1"/>
    <col min="8200" max="8200" width="21" style="7" customWidth="1"/>
    <col min="8201" max="8201" width="15.44140625" style="7" customWidth="1"/>
    <col min="8202" max="8202" width="2.44140625" style="7" customWidth="1"/>
    <col min="8203" max="8203" width="13.109375" style="7" customWidth="1"/>
    <col min="8204" max="8204" width="15" style="7" customWidth="1"/>
    <col min="8205" max="8205" width="15.21875" style="7" customWidth="1"/>
    <col min="8206" max="8207" width="13.88671875" style="7" customWidth="1"/>
    <col min="8208" max="8209" width="7.77734375" style="7" customWidth="1"/>
    <col min="8210" max="8210" width="10.109375" style="7" customWidth="1"/>
    <col min="8211" max="8211" width="3.88671875" style="7" customWidth="1"/>
    <col min="8212" max="8212" width="10.21875" style="7" customWidth="1"/>
    <col min="8213" max="8213" width="3" style="7" customWidth="1"/>
    <col min="8214" max="8448" width="9.109375" style="7"/>
    <col min="8449" max="8449" width="11.109375" style="7" customWidth="1"/>
    <col min="8450" max="8450" width="0" style="7" hidden="1" customWidth="1"/>
    <col min="8451" max="8451" width="85.109375" style="7" customWidth="1"/>
    <col min="8452" max="8453" width="20.109375" style="7" customWidth="1"/>
    <col min="8454" max="8454" width="18.21875" style="7" customWidth="1"/>
    <col min="8455" max="8455" width="40" style="7" customWidth="1"/>
    <col min="8456" max="8456" width="21" style="7" customWidth="1"/>
    <col min="8457" max="8457" width="15.44140625" style="7" customWidth="1"/>
    <col min="8458" max="8458" width="2.44140625" style="7" customWidth="1"/>
    <col min="8459" max="8459" width="13.109375" style="7" customWidth="1"/>
    <col min="8460" max="8460" width="15" style="7" customWidth="1"/>
    <col min="8461" max="8461" width="15.21875" style="7" customWidth="1"/>
    <col min="8462" max="8463" width="13.88671875" style="7" customWidth="1"/>
    <col min="8464" max="8465" width="7.77734375" style="7" customWidth="1"/>
    <col min="8466" max="8466" width="10.109375" style="7" customWidth="1"/>
    <col min="8467" max="8467" width="3.88671875" style="7" customWidth="1"/>
    <col min="8468" max="8468" width="10.21875" style="7" customWidth="1"/>
    <col min="8469" max="8469" width="3" style="7" customWidth="1"/>
    <col min="8470" max="8704" width="9.109375" style="7"/>
    <col min="8705" max="8705" width="11.109375" style="7" customWidth="1"/>
    <col min="8706" max="8706" width="0" style="7" hidden="1" customWidth="1"/>
    <col min="8707" max="8707" width="85.109375" style="7" customWidth="1"/>
    <col min="8708" max="8709" width="20.109375" style="7" customWidth="1"/>
    <col min="8710" max="8710" width="18.21875" style="7" customWidth="1"/>
    <col min="8711" max="8711" width="40" style="7" customWidth="1"/>
    <col min="8712" max="8712" width="21" style="7" customWidth="1"/>
    <col min="8713" max="8713" width="15.44140625" style="7" customWidth="1"/>
    <col min="8714" max="8714" width="2.44140625" style="7" customWidth="1"/>
    <col min="8715" max="8715" width="13.109375" style="7" customWidth="1"/>
    <col min="8716" max="8716" width="15" style="7" customWidth="1"/>
    <col min="8717" max="8717" width="15.21875" style="7" customWidth="1"/>
    <col min="8718" max="8719" width="13.88671875" style="7" customWidth="1"/>
    <col min="8720" max="8721" width="7.77734375" style="7" customWidth="1"/>
    <col min="8722" max="8722" width="10.109375" style="7" customWidth="1"/>
    <col min="8723" max="8723" width="3.88671875" style="7" customWidth="1"/>
    <col min="8724" max="8724" width="10.21875" style="7" customWidth="1"/>
    <col min="8725" max="8725" width="3" style="7" customWidth="1"/>
    <col min="8726" max="8960" width="9.109375" style="7"/>
    <col min="8961" max="8961" width="11.109375" style="7" customWidth="1"/>
    <col min="8962" max="8962" width="0" style="7" hidden="1" customWidth="1"/>
    <col min="8963" max="8963" width="85.109375" style="7" customWidth="1"/>
    <col min="8964" max="8965" width="20.109375" style="7" customWidth="1"/>
    <col min="8966" max="8966" width="18.21875" style="7" customWidth="1"/>
    <col min="8967" max="8967" width="40" style="7" customWidth="1"/>
    <col min="8968" max="8968" width="21" style="7" customWidth="1"/>
    <col min="8969" max="8969" width="15.44140625" style="7" customWidth="1"/>
    <col min="8970" max="8970" width="2.44140625" style="7" customWidth="1"/>
    <col min="8971" max="8971" width="13.109375" style="7" customWidth="1"/>
    <col min="8972" max="8972" width="15" style="7" customWidth="1"/>
    <col min="8973" max="8973" width="15.21875" style="7" customWidth="1"/>
    <col min="8974" max="8975" width="13.88671875" style="7" customWidth="1"/>
    <col min="8976" max="8977" width="7.77734375" style="7" customWidth="1"/>
    <col min="8978" max="8978" width="10.109375" style="7" customWidth="1"/>
    <col min="8979" max="8979" width="3.88671875" style="7" customWidth="1"/>
    <col min="8980" max="8980" width="10.21875" style="7" customWidth="1"/>
    <col min="8981" max="8981" width="3" style="7" customWidth="1"/>
    <col min="8982" max="9216" width="9.109375" style="7"/>
    <col min="9217" max="9217" width="11.109375" style="7" customWidth="1"/>
    <col min="9218" max="9218" width="0" style="7" hidden="1" customWidth="1"/>
    <col min="9219" max="9219" width="85.109375" style="7" customWidth="1"/>
    <col min="9220" max="9221" width="20.109375" style="7" customWidth="1"/>
    <col min="9222" max="9222" width="18.21875" style="7" customWidth="1"/>
    <col min="9223" max="9223" width="40" style="7" customWidth="1"/>
    <col min="9224" max="9224" width="21" style="7" customWidth="1"/>
    <col min="9225" max="9225" width="15.44140625" style="7" customWidth="1"/>
    <col min="9226" max="9226" width="2.44140625" style="7" customWidth="1"/>
    <col min="9227" max="9227" width="13.109375" style="7" customWidth="1"/>
    <col min="9228" max="9228" width="15" style="7" customWidth="1"/>
    <col min="9229" max="9229" width="15.21875" style="7" customWidth="1"/>
    <col min="9230" max="9231" width="13.88671875" style="7" customWidth="1"/>
    <col min="9232" max="9233" width="7.77734375" style="7" customWidth="1"/>
    <col min="9234" max="9234" width="10.109375" style="7" customWidth="1"/>
    <col min="9235" max="9235" width="3.88671875" style="7" customWidth="1"/>
    <col min="9236" max="9236" width="10.21875" style="7" customWidth="1"/>
    <col min="9237" max="9237" width="3" style="7" customWidth="1"/>
    <col min="9238" max="9472" width="9.109375" style="7"/>
    <col min="9473" max="9473" width="11.109375" style="7" customWidth="1"/>
    <col min="9474" max="9474" width="0" style="7" hidden="1" customWidth="1"/>
    <col min="9475" max="9475" width="85.109375" style="7" customWidth="1"/>
    <col min="9476" max="9477" width="20.109375" style="7" customWidth="1"/>
    <col min="9478" max="9478" width="18.21875" style="7" customWidth="1"/>
    <col min="9479" max="9479" width="40" style="7" customWidth="1"/>
    <col min="9480" max="9480" width="21" style="7" customWidth="1"/>
    <col min="9481" max="9481" width="15.44140625" style="7" customWidth="1"/>
    <col min="9482" max="9482" width="2.44140625" style="7" customWidth="1"/>
    <col min="9483" max="9483" width="13.109375" style="7" customWidth="1"/>
    <col min="9484" max="9484" width="15" style="7" customWidth="1"/>
    <col min="9485" max="9485" width="15.21875" style="7" customWidth="1"/>
    <col min="9486" max="9487" width="13.88671875" style="7" customWidth="1"/>
    <col min="9488" max="9489" width="7.77734375" style="7" customWidth="1"/>
    <col min="9490" max="9490" width="10.109375" style="7" customWidth="1"/>
    <col min="9491" max="9491" width="3.88671875" style="7" customWidth="1"/>
    <col min="9492" max="9492" width="10.21875" style="7" customWidth="1"/>
    <col min="9493" max="9493" width="3" style="7" customWidth="1"/>
    <col min="9494" max="9728" width="9.109375" style="7"/>
    <col min="9729" max="9729" width="11.109375" style="7" customWidth="1"/>
    <col min="9730" max="9730" width="0" style="7" hidden="1" customWidth="1"/>
    <col min="9731" max="9731" width="85.109375" style="7" customWidth="1"/>
    <col min="9732" max="9733" width="20.109375" style="7" customWidth="1"/>
    <col min="9734" max="9734" width="18.21875" style="7" customWidth="1"/>
    <col min="9735" max="9735" width="40" style="7" customWidth="1"/>
    <col min="9736" max="9736" width="21" style="7" customWidth="1"/>
    <col min="9737" max="9737" width="15.44140625" style="7" customWidth="1"/>
    <col min="9738" max="9738" width="2.44140625" style="7" customWidth="1"/>
    <col min="9739" max="9739" width="13.109375" style="7" customWidth="1"/>
    <col min="9740" max="9740" width="15" style="7" customWidth="1"/>
    <col min="9741" max="9741" width="15.21875" style="7" customWidth="1"/>
    <col min="9742" max="9743" width="13.88671875" style="7" customWidth="1"/>
    <col min="9744" max="9745" width="7.77734375" style="7" customWidth="1"/>
    <col min="9746" max="9746" width="10.109375" style="7" customWidth="1"/>
    <col min="9747" max="9747" width="3.88671875" style="7" customWidth="1"/>
    <col min="9748" max="9748" width="10.21875" style="7" customWidth="1"/>
    <col min="9749" max="9749" width="3" style="7" customWidth="1"/>
    <col min="9750" max="9984" width="9.109375" style="7"/>
    <col min="9985" max="9985" width="11.109375" style="7" customWidth="1"/>
    <col min="9986" max="9986" width="0" style="7" hidden="1" customWidth="1"/>
    <col min="9987" max="9987" width="85.109375" style="7" customWidth="1"/>
    <col min="9988" max="9989" width="20.109375" style="7" customWidth="1"/>
    <col min="9990" max="9990" width="18.21875" style="7" customWidth="1"/>
    <col min="9991" max="9991" width="40" style="7" customWidth="1"/>
    <col min="9992" max="9992" width="21" style="7" customWidth="1"/>
    <col min="9993" max="9993" width="15.44140625" style="7" customWidth="1"/>
    <col min="9994" max="9994" width="2.44140625" style="7" customWidth="1"/>
    <col min="9995" max="9995" width="13.109375" style="7" customWidth="1"/>
    <col min="9996" max="9996" width="15" style="7" customWidth="1"/>
    <col min="9997" max="9997" width="15.21875" style="7" customWidth="1"/>
    <col min="9998" max="9999" width="13.88671875" style="7" customWidth="1"/>
    <col min="10000" max="10001" width="7.77734375" style="7" customWidth="1"/>
    <col min="10002" max="10002" width="10.109375" style="7" customWidth="1"/>
    <col min="10003" max="10003" width="3.88671875" style="7" customWidth="1"/>
    <col min="10004" max="10004" width="10.21875" style="7" customWidth="1"/>
    <col min="10005" max="10005" width="3" style="7" customWidth="1"/>
    <col min="10006" max="10240" width="9.109375" style="7"/>
    <col min="10241" max="10241" width="11.109375" style="7" customWidth="1"/>
    <col min="10242" max="10242" width="0" style="7" hidden="1" customWidth="1"/>
    <col min="10243" max="10243" width="85.109375" style="7" customWidth="1"/>
    <col min="10244" max="10245" width="20.109375" style="7" customWidth="1"/>
    <col min="10246" max="10246" width="18.21875" style="7" customWidth="1"/>
    <col min="10247" max="10247" width="40" style="7" customWidth="1"/>
    <col min="10248" max="10248" width="21" style="7" customWidth="1"/>
    <col min="10249" max="10249" width="15.44140625" style="7" customWidth="1"/>
    <col min="10250" max="10250" width="2.44140625" style="7" customWidth="1"/>
    <col min="10251" max="10251" width="13.109375" style="7" customWidth="1"/>
    <col min="10252" max="10252" width="15" style="7" customWidth="1"/>
    <col min="10253" max="10253" width="15.21875" style="7" customWidth="1"/>
    <col min="10254" max="10255" width="13.88671875" style="7" customWidth="1"/>
    <col min="10256" max="10257" width="7.77734375" style="7" customWidth="1"/>
    <col min="10258" max="10258" width="10.109375" style="7" customWidth="1"/>
    <col min="10259" max="10259" width="3.88671875" style="7" customWidth="1"/>
    <col min="10260" max="10260" width="10.21875" style="7" customWidth="1"/>
    <col min="10261" max="10261" width="3" style="7" customWidth="1"/>
    <col min="10262" max="10496" width="9.109375" style="7"/>
    <col min="10497" max="10497" width="11.109375" style="7" customWidth="1"/>
    <col min="10498" max="10498" width="0" style="7" hidden="1" customWidth="1"/>
    <col min="10499" max="10499" width="85.109375" style="7" customWidth="1"/>
    <col min="10500" max="10501" width="20.109375" style="7" customWidth="1"/>
    <col min="10502" max="10502" width="18.21875" style="7" customWidth="1"/>
    <col min="10503" max="10503" width="40" style="7" customWidth="1"/>
    <col min="10504" max="10504" width="21" style="7" customWidth="1"/>
    <col min="10505" max="10505" width="15.44140625" style="7" customWidth="1"/>
    <col min="10506" max="10506" width="2.44140625" style="7" customWidth="1"/>
    <col min="10507" max="10507" width="13.109375" style="7" customWidth="1"/>
    <col min="10508" max="10508" width="15" style="7" customWidth="1"/>
    <col min="10509" max="10509" width="15.21875" style="7" customWidth="1"/>
    <col min="10510" max="10511" width="13.88671875" style="7" customWidth="1"/>
    <col min="10512" max="10513" width="7.77734375" style="7" customWidth="1"/>
    <col min="10514" max="10514" width="10.109375" style="7" customWidth="1"/>
    <col min="10515" max="10515" width="3.88671875" style="7" customWidth="1"/>
    <col min="10516" max="10516" width="10.21875" style="7" customWidth="1"/>
    <col min="10517" max="10517" width="3" style="7" customWidth="1"/>
    <col min="10518" max="10752" width="9.109375" style="7"/>
    <col min="10753" max="10753" width="11.109375" style="7" customWidth="1"/>
    <col min="10754" max="10754" width="0" style="7" hidden="1" customWidth="1"/>
    <col min="10755" max="10755" width="85.109375" style="7" customWidth="1"/>
    <col min="10756" max="10757" width="20.109375" style="7" customWidth="1"/>
    <col min="10758" max="10758" width="18.21875" style="7" customWidth="1"/>
    <col min="10759" max="10759" width="40" style="7" customWidth="1"/>
    <col min="10760" max="10760" width="21" style="7" customWidth="1"/>
    <col min="10761" max="10761" width="15.44140625" style="7" customWidth="1"/>
    <col min="10762" max="10762" width="2.44140625" style="7" customWidth="1"/>
    <col min="10763" max="10763" width="13.109375" style="7" customWidth="1"/>
    <col min="10764" max="10764" width="15" style="7" customWidth="1"/>
    <col min="10765" max="10765" width="15.21875" style="7" customWidth="1"/>
    <col min="10766" max="10767" width="13.88671875" style="7" customWidth="1"/>
    <col min="10768" max="10769" width="7.77734375" style="7" customWidth="1"/>
    <col min="10770" max="10770" width="10.109375" style="7" customWidth="1"/>
    <col min="10771" max="10771" width="3.88671875" style="7" customWidth="1"/>
    <col min="10772" max="10772" width="10.21875" style="7" customWidth="1"/>
    <col min="10773" max="10773" width="3" style="7" customWidth="1"/>
    <col min="10774" max="11008" width="9.109375" style="7"/>
    <col min="11009" max="11009" width="11.109375" style="7" customWidth="1"/>
    <col min="11010" max="11010" width="0" style="7" hidden="1" customWidth="1"/>
    <col min="11011" max="11011" width="85.109375" style="7" customWidth="1"/>
    <col min="11012" max="11013" width="20.109375" style="7" customWidth="1"/>
    <col min="11014" max="11014" width="18.21875" style="7" customWidth="1"/>
    <col min="11015" max="11015" width="40" style="7" customWidth="1"/>
    <col min="11016" max="11016" width="21" style="7" customWidth="1"/>
    <col min="11017" max="11017" width="15.44140625" style="7" customWidth="1"/>
    <col min="11018" max="11018" width="2.44140625" style="7" customWidth="1"/>
    <col min="11019" max="11019" width="13.109375" style="7" customWidth="1"/>
    <col min="11020" max="11020" width="15" style="7" customWidth="1"/>
    <col min="11021" max="11021" width="15.21875" style="7" customWidth="1"/>
    <col min="11022" max="11023" width="13.88671875" style="7" customWidth="1"/>
    <col min="11024" max="11025" width="7.77734375" style="7" customWidth="1"/>
    <col min="11026" max="11026" width="10.109375" style="7" customWidth="1"/>
    <col min="11027" max="11027" width="3.88671875" style="7" customWidth="1"/>
    <col min="11028" max="11028" width="10.21875" style="7" customWidth="1"/>
    <col min="11029" max="11029" width="3" style="7" customWidth="1"/>
    <col min="11030" max="11264" width="9.109375" style="7"/>
    <col min="11265" max="11265" width="11.109375" style="7" customWidth="1"/>
    <col min="11266" max="11266" width="0" style="7" hidden="1" customWidth="1"/>
    <col min="11267" max="11267" width="85.109375" style="7" customWidth="1"/>
    <col min="11268" max="11269" width="20.109375" style="7" customWidth="1"/>
    <col min="11270" max="11270" width="18.21875" style="7" customWidth="1"/>
    <col min="11271" max="11271" width="40" style="7" customWidth="1"/>
    <col min="11272" max="11272" width="21" style="7" customWidth="1"/>
    <col min="11273" max="11273" width="15.44140625" style="7" customWidth="1"/>
    <col min="11274" max="11274" width="2.44140625" style="7" customWidth="1"/>
    <col min="11275" max="11275" width="13.109375" style="7" customWidth="1"/>
    <col min="11276" max="11276" width="15" style="7" customWidth="1"/>
    <col min="11277" max="11277" width="15.21875" style="7" customWidth="1"/>
    <col min="11278" max="11279" width="13.88671875" style="7" customWidth="1"/>
    <col min="11280" max="11281" width="7.77734375" style="7" customWidth="1"/>
    <col min="11282" max="11282" width="10.109375" style="7" customWidth="1"/>
    <col min="11283" max="11283" width="3.88671875" style="7" customWidth="1"/>
    <col min="11284" max="11284" width="10.21875" style="7" customWidth="1"/>
    <col min="11285" max="11285" width="3" style="7" customWidth="1"/>
    <col min="11286" max="11520" width="9.109375" style="7"/>
    <col min="11521" max="11521" width="11.109375" style="7" customWidth="1"/>
    <col min="11522" max="11522" width="0" style="7" hidden="1" customWidth="1"/>
    <col min="11523" max="11523" width="85.109375" style="7" customWidth="1"/>
    <col min="11524" max="11525" width="20.109375" style="7" customWidth="1"/>
    <col min="11526" max="11526" width="18.21875" style="7" customWidth="1"/>
    <col min="11527" max="11527" width="40" style="7" customWidth="1"/>
    <col min="11528" max="11528" width="21" style="7" customWidth="1"/>
    <col min="11529" max="11529" width="15.44140625" style="7" customWidth="1"/>
    <col min="11530" max="11530" width="2.44140625" style="7" customWidth="1"/>
    <col min="11531" max="11531" width="13.109375" style="7" customWidth="1"/>
    <col min="11532" max="11532" width="15" style="7" customWidth="1"/>
    <col min="11533" max="11533" width="15.21875" style="7" customWidth="1"/>
    <col min="11534" max="11535" width="13.88671875" style="7" customWidth="1"/>
    <col min="11536" max="11537" width="7.77734375" style="7" customWidth="1"/>
    <col min="11538" max="11538" width="10.109375" style="7" customWidth="1"/>
    <col min="11539" max="11539" width="3.88671875" style="7" customWidth="1"/>
    <col min="11540" max="11540" width="10.21875" style="7" customWidth="1"/>
    <col min="11541" max="11541" width="3" style="7" customWidth="1"/>
    <col min="11542" max="11776" width="9.109375" style="7"/>
    <col min="11777" max="11777" width="11.109375" style="7" customWidth="1"/>
    <col min="11778" max="11778" width="0" style="7" hidden="1" customWidth="1"/>
    <col min="11779" max="11779" width="85.109375" style="7" customWidth="1"/>
    <col min="11780" max="11781" width="20.109375" style="7" customWidth="1"/>
    <col min="11782" max="11782" width="18.21875" style="7" customWidth="1"/>
    <col min="11783" max="11783" width="40" style="7" customWidth="1"/>
    <col min="11784" max="11784" width="21" style="7" customWidth="1"/>
    <col min="11785" max="11785" width="15.44140625" style="7" customWidth="1"/>
    <col min="11786" max="11786" width="2.44140625" style="7" customWidth="1"/>
    <col min="11787" max="11787" width="13.109375" style="7" customWidth="1"/>
    <col min="11788" max="11788" width="15" style="7" customWidth="1"/>
    <col min="11789" max="11789" width="15.21875" style="7" customWidth="1"/>
    <col min="11790" max="11791" width="13.88671875" style="7" customWidth="1"/>
    <col min="11792" max="11793" width="7.77734375" style="7" customWidth="1"/>
    <col min="11794" max="11794" width="10.109375" style="7" customWidth="1"/>
    <col min="11795" max="11795" width="3.88671875" style="7" customWidth="1"/>
    <col min="11796" max="11796" width="10.21875" style="7" customWidth="1"/>
    <col min="11797" max="11797" width="3" style="7" customWidth="1"/>
    <col min="11798" max="12032" width="9.109375" style="7"/>
    <col min="12033" max="12033" width="11.109375" style="7" customWidth="1"/>
    <col min="12034" max="12034" width="0" style="7" hidden="1" customWidth="1"/>
    <col min="12035" max="12035" width="85.109375" style="7" customWidth="1"/>
    <col min="12036" max="12037" width="20.109375" style="7" customWidth="1"/>
    <col min="12038" max="12038" width="18.21875" style="7" customWidth="1"/>
    <col min="12039" max="12039" width="40" style="7" customWidth="1"/>
    <col min="12040" max="12040" width="21" style="7" customWidth="1"/>
    <col min="12041" max="12041" width="15.44140625" style="7" customWidth="1"/>
    <col min="12042" max="12042" width="2.44140625" style="7" customWidth="1"/>
    <col min="12043" max="12043" width="13.109375" style="7" customWidth="1"/>
    <col min="12044" max="12044" width="15" style="7" customWidth="1"/>
    <col min="12045" max="12045" width="15.21875" style="7" customWidth="1"/>
    <col min="12046" max="12047" width="13.88671875" style="7" customWidth="1"/>
    <col min="12048" max="12049" width="7.77734375" style="7" customWidth="1"/>
    <col min="12050" max="12050" width="10.109375" style="7" customWidth="1"/>
    <col min="12051" max="12051" width="3.88671875" style="7" customWidth="1"/>
    <col min="12052" max="12052" width="10.21875" style="7" customWidth="1"/>
    <col min="12053" max="12053" width="3" style="7" customWidth="1"/>
    <col min="12054" max="12288" width="9.109375" style="7"/>
    <col min="12289" max="12289" width="11.109375" style="7" customWidth="1"/>
    <col min="12290" max="12290" width="0" style="7" hidden="1" customWidth="1"/>
    <col min="12291" max="12291" width="85.109375" style="7" customWidth="1"/>
    <col min="12292" max="12293" width="20.109375" style="7" customWidth="1"/>
    <col min="12294" max="12294" width="18.21875" style="7" customWidth="1"/>
    <col min="12295" max="12295" width="40" style="7" customWidth="1"/>
    <col min="12296" max="12296" width="21" style="7" customWidth="1"/>
    <col min="12297" max="12297" width="15.44140625" style="7" customWidth="1"/>
    <col min="12298" max="12298" width="2.44140625" style="7" customWidth="1"/>
    <col min="12299" max="12299" width="13.109375" style="7" customWidth="1"/>
    <col min="12300" max="12300" width="15" style="7" customWidth="1"/>
    <col min="12301" max="12301" width="15.21875" style="7" customWidth="1"/>
    <col min="12302" max="12303" width="13.88671875" style="7" customWidth="1"/>
    <col min="12304" max="12305" width="7.77734375" style="7" customWidth="1"/>
    <col min="12306" max="12306" width="10.109375" style="7" customWidth="1"/>
    <col min="12307" max="12307" width="3.88671875" style="7" customWidth="1"/>
    <col min="12308" max="12308" width="10.21875" style="7" customWidth="1"/>
    <col min="12309" max="12309" width="3" style="7" customWidth="1"/>
    <col min="12310" max="12544" width="9.109375" style="7"/>
    <col min="12545" max="12545" width="11.109375" style="7" customWidth="1"/>
    <col min="12546" max="12546" width="0" style="7" hidden="1" customWidth="1"/>
    <col min="12547" max="12547" width="85.109375" style="7" customWidth="1"/>
    <col min="12548" max="12549" width="20.109375" style="7" customWidth="1"/>
    <col min="12550" max="12550" width="18.21875" style="7" customWidth="1"/>
    <col min="12551" max="12551" width="40" style="7" customWidth="1"/>
    <col min="12552" max="12552" width="21" style="7" customWidth="1"/>
    <col min="12553" max="12553" width="15.44140625" style="7" customWidth="1"/>
    <col min="12554" max="12554" width="2.44140625" style="7" customWidth="1"/>
    <col min="12555" max="12555" width="13.109375" style="7" customWidth="1"/>
    <col min="12556" max="12556" width="15" style="7" customWidth="1"/>
    <col min="12557" max="12557" width="15.21875" style="7" customWidth="1"/>
    <col min="12558" max="12559" width="13.88671875" style="7" customWidth="1"/>
    <col min="12560" max="12561" width="7.77734375" style="7" customWidth="1"/>
    <col min="12562" max="12562" width="10.109375" style="7" customWidth="1"/>
    <col min="12563" max="12563" width="3.88671875" style="7" customWidth="1"/>
    <col min="12564" max="12564" width="10.21875" style="7" customWidth="1"/>
    <col min="12565" max="12565" width="3" style="7" customWidth="1"/>
    <col min="12566" max="12800" width="9.109375" style="7"/>
    <col min="12801" max="12801" width="11.109375" style="7" customWidth="1"/>
    <col min="12802" max="12802" width="0" style="7" hidden="1" customWidth="1"/>
    <col min="12803" max="12803" width="85.109375" style="7" customWidth="1"/>
    <col min="12804" max="12805" width="20.109375" style="7" customWidth="1"/>
    <col min="12806" max="12806" width="18.21875" style="7" customWidth="1"/>
    <col min="12807" max="12807" width="40" style="7" customWidth="1"/>
    <col min="12808" max="12808" width="21" style="7" customWidth="1"/>
    <col min="12809" max="12809" width="15.44140625" style="7" customWidth="1"/>
    <col min="12810" max="12810" width="2.44140625" style="7" customWidth="1"/>
    <col min="12811" max="12811" width="13.109375" style="7" customWidth="1"/>
    <col min="12812" max="12812" width="15" style="7" customWidth="1"/>
    <col min="12813" max="12813" width="15.21875" style="7" customWidth="1"/>
    <col min="12814" max="12815" width="13.88671875" style="7" customWidth="1"/>
    <col min="12816" max="12817" width="7.77734375" style="7" customWidth="1"/>
    <col min="12818" max="12818" width="10.109375" style="7" customWidth="1"/>
    <col min="12819" max="12819" width="3.88671875" style="7" customWidth="1"/>
    <col min="12820" max="12820" width="10.21875" style="7" customWidth="1"/>
    <col min="12821" max="12821" width="3" style="7" customWidth="1"/>
    <col min="12822" max="13056" width="9.109375" style="7"/>
    <col min="13057" max="13057" width="11.109375" style="7" customWidth="1"/>
    <col min="13058" max="13058" width="0" style="7" hidden="1" customWidth="1"/>
    <col min="13059" max="13059" width="85.109375" style="7" customWidth="1"/>
    <col min="13060" max="13061" width="20.109375" style="7" customWidth="1"/>
    <col min="13062" max="13062" width="18.21875" style="7" customWidth="1"/>
    <col min="13063" max="13063" width="40" style="7" customWidth="1"/>
    <col min="13064" max="13064" width="21" style="7" customWidth="1"/>
    <col min="13065" max="13065" width="15.44140625" style="7" customWidth="1"/>
    <col min="13066" max="13066" width="2.44140625" style="7" customWidth="1"/>
    <col min="13067" max="13067" width="13.109375" style="7" customWidth="1"/>
    <col min="13068" max="13068" width="15" style="7" customWidth="1"/>
    <col min="13069" max="13069" width="15.21875" style="7" customWidth="1"/>
    <col min="13070" max="13071" width="13.88671875" style="7" customWidth="1"/>
    <col min="13072" max="13073" width="7.77734375" style="7" customWidth="1"/>
    <col min="13074" max="13074" width="10.109375" style="7" customWidth="1"/>
    <col min="13075" max="13075" width="3.88671875" style="7" customWidth="1"/>
    <col min="13076" max="13076" width="10.21875" style="7" customWidth="1"/>
    <col min="13077" max="13077" width="3" style="7" customWidth="1"/>
    <col min="13078" max="13312" width="9.109375" style="7"/>
    <col min="13313" max="13313" width="11.109375" style="7" customWidth="1"/>
    <col min="13314" max="13314" width="0" style="7" hidden="1" customWidth="1"/>
    <col min="13315" max="13315" width="85.109375" style="7" customWidth="1"/>
    <col min="13316" max="13317" width="20.109375" style="7" customWidth="1"/>
    <col min="13318" max="13318" width="18.21875" style="7" customWidth="1"/>
    <col min="13319" max="13319" width="40" style="7" customWidth="1"/>
    <col min="13320" max="13320" width="21" style="7" customWidth="1"/>
    <col min="13321" max="13321" width="15.44140625" style="7" customWidth="1"/>
    <col min="13322" max="13322" width="2.44140625" style="7" customWidth="1"/>
    <col min="13323" max="13323" width="13.109375" style="7" customWidth="1"/>
    <col min="13324" max="13324" width="15" style="7" customWidth="1"/>
    <col min="13325" max="13325" width="15.21875" style="7" customWidth="1"/>
    <col min="13326" max="13327" width="13.88671875" style="7" customWidth="1"/>
    <col min="13328" max="13329" width="7.77734375" style="7" customWidth="1"/>
    <col min="13330" max="13330" width="10.109375" style="7" customWidth="1"/>
    <col min="13331" max="13331" width="3.88671875" style="7" customWidth="1"/>
    <col min="13332" max="13332" width="10.21875" style="7" customWidth="1"/>
    <col min="13333" max="13333" width="3" style="7" customWidth="1"/>
    <col min="13334" max="13568" width="9.109375" style="7"/>
    <col min="13569" max="13569" width="11.109375" style="7" customWidth="1"/>
    <col min="13570" max="13570" width="0" style="7" hidden="1" customWidth="1"/>
    <col min="13571" max="13571" width="85.109375" style="7" customWidth="1"/>
    <col min="13572" max="13573" width="20.109375" style="7" customWidth="1"/>
    <col min="13574" max="13574" width="18.21875" style="7" customWidth="1"/>
    <col min="13575" max="13575" width="40" style="7" customWidth="1"/>
    <col min="13576" max="13576" width="21" style="7" customWidth="1"/>
    <col min="13577" max="13577" width="15.44140625" style="7" customWidth="1"/>
    <col min="13578" max="13578" width="2.44140625" style="7" customWidth="1"/>
    <col min="13579" max="13579" width="13.109375" style="7" customWidth="1"/>
    <col min="13580" max="13580" width="15" style="7" customWidth="1"/>
    <col min="13581" max="13581" width="15.21875" style="7" customWidth="1"/>
    <col min="13582" max="13583" width="13.88671875" style="7" customWidth="1"/>
    <col min="13584" max="13585" width="7.77734375" style="7" customWidth="1"/>
    <col min="13586" max="13586" width="10.109375" style="7" customWidth="1"/>
    <col min="13587" max="13587" width="3.88671875" style="7" customWidth="1"/>
    <col min="13588" max="13588" width="10.21875" style="7" customWidth="1"/>
    <col min="13589" max="13589" width="3" style="7" customWidth="1"/>
    <col min="13590" max="13824" width="9.109375" style="7"/>
    <col min="13825" max="13825" width="11.109375" style="7" customWidth="1"/>
    <col min="13826" max="13826" width="0" style="7" hidden="1" customWidth="1"/>
    <col min="13827" max="13827" width="85.109375" style="7" customWidth="1"/>
    <col min="13828" max="13829" width="20.109375" style="7" customWidth="1"/>
    <col min="13830" max="13830" width="18.21875" style="7" customWidth="1"/>
    <col min="13831" max="13831" width="40" style="7" customWidth="1"/>
    <col min="13832" max="13832" width="21" style="7" customWidth="1"/>
    <col min="13833" max="13833" width="15.44140625" style="7" customWidth="1"/>
    <col min="13834" max="13834" width="2.44140625" style="7" customWidth="1"/>
    <col min="13835" max="13835" width="13.109375" style="7" customWidth="1"/>
    <col min="13836" max="13836" width="15" style="7" customWidth="1"/>
    <col min="13837" max="13837" width="15.21875" style="7" customWidth="1"/>
    <col min="13838" max="13839" width="13.88671875" style="7" customWidth="1"/>
    <col min="13840" max="13841" width="7.77734375" style="7" customWidth="1"/>
    <col min="13842" max="13842" width="10.109375" style="7" customWidth="1"/>
    <col min="13843" max="13843" width="3.88671875" style="7" customWidth="1"/>
    <col min="13844" max="13844" width="10.21875" style="7" customWidth="1"/>
    <col min="13845" max="13845" width="3" style="7" customWidth="1"/>
    <col min="13846" max="14080" width="9.109375" style="7"/>
    <col min="14081" max="14081" width="11.109375" style="7" customWidth="1"/>
    <col min="14082" max="14082" width="0" style="7" hidden="1" customWidth="1"/>
    <col min="14083" max="14083" width="85.109375" style="7" customWidth="1"/>
    <col min="14084" max="14085" width="20.109375" style="7" customWidth="1"/>
    <col min="14086" max="14086" width="18.21875" style="7" customWidth="1"/>
    <col min="14087" max="14087" width="40" style="7" customWidth="1"/>
    <col min="14088" max="14088" width="21" style="7" customWidth="1"/>
    <col min="14089" max="14089" width="15.44140625" style="7" customWidth="1"/>
    <col min="14090" max="14090" width="2.44140625" style="7" customWidth="1"/>
    <col min="14091" max="14091" width="13.109375" style="7" customWidth="1"/>
    <col min="14092" max="14092" width="15" style="7" customWidth="1"/>
    <col min="14093" max="14093" width="15.21875" style="7" customWidth="1"/>
    <col min="14094" max="14095" width="13.88671875" style="7" customWidth="1"/>
    <col min="14096" max="14097" width="7.77734375" style="7" customWidth="1"/>
    <col min="14098" max="14098" width="10.109375" style="7" customWidth="1"/>
    <col min="14099" max="14099" width="3.88671875" style="7" customWidth="1"/>
    <col min="14100" max="14100" width="10.21875" style="7" customWidth="1"/>
    <col min="14101" max="14101" width="3" style="7" customWidth="1"/>
    <col min="14102" max="14336" width="9.109375" style="7"/>
    <col min="14337" max="14337" width="11.109375" style="7" customWidth="1"/>
    <col min="14338" max="14338" width="0" style="7" hidden="1" customWidth="1"/>
    <col min="14339" max="14339" width="85.109375" style="7" customWidth="1"/>
    <col min="14340" max="14341" width="20.109375" style="7" customWidth="1"/>
    <col min="14342" max="14342" width="18.21875" style="7" customWidth="1"/>
    <col min="14343" max="14343" width="40" style="7" customWidth="1"/>
    <col min="14344" max="14344" width="21" style="7" customWidth="1"/>
    <col min="14345" max="14345" width="15.44140625" style="7" customWidth="1"/>
    <col min="14346" max="14346" width="2.44140625" style="7" customWidth="1"/>
    <col min="14347" max="14347" width="13.109375" style="7" customWidth="1"/>
    <col min="14348" max="14348" width="15" style="7" customWidth="1"/>
    <col min="14349" max="14349" width="15.21875" style="7" customWidth="1"/>
    <col min="14350" max="14351" width="13.88671875" style="7" customWidth="1"/>
    <col min="14352" max="14353" width="7.77734375" style="7" customWidth="1"/>
    <col min="14354" max="14354" width="10.109375" style="7" customWidth="1"/>
    <col min="14355" max="14355" width="3.88671875" style="7" customWidth="1"/>
    <col min="14356" max="14356" width="10.21875" style="7" customWidth="1"/>
    <col min="14357" max="14357" width="3" style="7" customWidth="1"/>
    <col min="14358" max="14592" width="9.109375" style="7"/>
    <col min="14593" max="14593" width="11.109375" style="7" customWidth="1"/>
    <col min="14594" max="14594" width="0" style="7" hidden="1" customWidth="1"/>
    <col min="14595" max="14595" width="85.109375" style="7" customWidth="1"/>
    <col min="14596" max="14597" width="20.109375" style="7" customWidth="1"/>
    <col min="14598" max="14598" width="18.21875" style="7" customWidth="1"/>
    <col min="14599" max="14599" width="40" style="7" customWidth="1"/>
    <col min="14600" max="14600" width="21" style="7" customWidth="1"/>
    <col min="14601" max="14601" width="15.44140625" style="7" customWidth="1"/>
    <col min="14602" max="14602" width="2.44140625" style="7" customWidth="1"/>
    <col min="14603" max="14603" width="13.109375" style="7" customWidth="1"/>
    <col min="14604" max="14604" width="15" style="7" customWidth="1"/>
    <col min="14605" max="14605" width="15.21875" style="7" customWidth="1"/>
    <col min="14606" max="14607" width="13.88671875" style="7" customWidth="1"/>
    <col min="14608" max="14609" width="7.77734375" style="7" customWidth="1"/>
    <col min="14610" max="14610" width="10.109375" style="7" customWidth="1"/>
    <col min="14611" max="14611" width="3.88671875" style="7" customWidth="1"/>
    <col min="14612" max="14612" width="10.21875" style="7" customWidth="1"/>
    <col min="14613" max="14613" width="3" style="7" customWidth="1"/>
    <col min="14614" max="14848" width="9.109375" style="7"/>
    <col min="14849" max="14849" width="11.109375" style="7" customWidth="1"/>
    <col min="14850" max="14850" width="0" style="7" hidden="1" customWidth="1"/>
    <col min="14851" max="14851" width="85.109375" style="7" customWidth="1"/>
    <col min="14852" max="14853" width="20.109375" style="7" customWidth="1"/>
    <col min="14854" max="14854" width="18.21875" style="7" customWidth="1"/>
    <col min="14855" max="14855" width="40" style="7" customWidth="1"/>
    <col min="14856" max="14856" width="21" style="7" customWidth="1"/>
    <col min="14857" max="14857" width="15.44140625" style="7" customWidth="1"/>
    <col min="14858" max="14858" width="2.44140625" style="7" customWidth="1"/>
    <col min="14859" max="14859" width="13.109375" style="7" customWidth="1"/>
    <col min="14860" max="14860" width="15" style="7" customWidth="1"/>
    <col min="14861" max="14861" width="15.21875" style="7" customWidth="1"/>
    <col min="14862" max="14863" width="13.88671875" style="7" customWidth="1"/>
    <col min="14864" max="14865" width="7.77734375" style="7" customWidth="1"/>
    <col min="14866" max="14866" width="10.109375" style="7" customWidth="1"/>
    <col min="14867" max="14867" width="3.88671875" style="7" customWidth="1"/>
    <col min="14868" max="14868" width="10.21875" style="7" customWidth="1"/>
    <col min="14869" max="14869" width="3" style="7" customWidth="1"/>
    <col min="14870" max="15104" width="9.109375" style="7"/>
    <col min="15105" max="15105" width="11.109375" style="7" customWidth="1"/>
    <col min="15106" max="15106" width="0" style="7" hidden="1" customWidth="1"/>
    <col min="15107" max="15107" width="85.109375" style="7" customWidth="1"/>
    <col min="15108" max="15109" width="20.109375" style="7" customWidth="1"/>
    <col min="15110" max="15110" width="18.21875" style="7" customWidth="1"/>
    <col min="15111" max="15111" width="40" style="7" customWidth="1"/>
    <col min="15112" max="15112" width="21" style="7" customWidth="1"/>
    <col min="15113" max="15113" width="15.44140625" style="7" customWidth="1"/>
    <col min="15114" max="15114" width="2.44140625" style="7" customWidth="1"/>
    <col min="15115" max="15115" width="13.109375" style="7" customWidth="1"/>
    <col min="15116" max="15116" width="15" style="7" customWidth="1"/>
    <col min="15117" max="15117" width="15.21875" style="7" customWidth="1"/>
    <col min="15118" max="15119" width="13.88671875" style="7" customWidth="1"/>
    <col min="15120" max="15121" width="7.77734375" style="7" customWidth="1"/>
    <col min="15122" max="15122" width="10.109375" style="7" customWidth="1"/>
    <col min="15123" max="15123" width="3.88671875" style="7" customWidth="1"/>
    <col min="15124" max="15124" width="10.21875" style="7" customWidth="1"/>
    <col min="15125" max="15125" width="3" style="7" customWidth="1"/>
    <col min="15126" max="15360" width="9.109375" style="7"/>
    <col min="15361" max="15361" width="11.109375" style="7" customWidth="1"/>
    <col min="15362" max="15362" width="0" style="7" hidden="1" customWidth="1"/>
    <col min="15363" max="15363" width="85.109375" style="7" customWidth="1"/>
    <col min="15364" max="15365" width="20.109375" style="7" customWidth="1"/>
    <col min="15366" max="15366" width="18.21875" style="7" customWidth="1"/>
    <col min="15367" max="15367" width="40" style="7" customWidth="1"/>
    <col min="15368" max="15368" width="21" style="7" customWidth="1"/>
    <col min="15369" max="15369" width="15.44140625" style="7" customWidth="1"/>
    <col min="15370" max="15370" width="2.44140625" style="7" customWidth="1"/>
    <col min="15371" max="15371" width="13.109375" style="7" customWidth="1"/>
    <col min="15372" max="15372" width="15" style="7" customWidth="1"/>
    <col min="15373" max="15373" width="15.21875" style="7" customWidth="1"/>
    <col min="15374" max="15375" width="13.88671875" style="7" customWidth="1"/>
    <col min="15376" max="15377" width="7.77734375" style="7" customWidth="1"/>
    <col min="15378" max="15378" width="10.109375" style="7" customWidth="1"/>
    <col min="15379" max="15379" width="3.88671875" style="7" customWidth="1"/>
    <col min="15380" max="15380" width="10.21875" style="7" customWidth="1"/>
    <col min="15381" max="15381" width="3" style="7" customWidth="1"/>
    <col min="15382" max="15616" width="9.109375" style="7"/>
    <col min="15617" max="15617" width="11.109375" style="7" customWidth="1"/>
    <col min="15618" max="15618" width="0" style="7" hidden="1" customWidth="1"/>
    <col min="15619" max="15619" width="85.109375" style="7" customWidth="1"/>
    <col min="15620" max="15621" width="20.109375" style="7" customWidth="1"/>
    <col min="15622" max="15622" width="18.21875" style="7" customWidth="1"/>
    <col min="15623" max="15623" width="40" style="7" customWidth="1"/>
    <col min="15624" max="15624" width="21" style="7" customWidth="1"/>
    <col min="15625" max="15625" width="15.44140625" style="7" customWidth="1"/>
    <col min="15626" max="15626" width="2.44140625" style="7" customWidth="1"/>
    <col min="15627" max="15627" width="13.109375" style="7" customWidth="1"/>
    <col min="15628" max="15628" width="15" style="7" customWidth="1"/>
    <col min="15629" max="15629" width="15.21875" style="7" customWidth="1"/>
    <col min="15630" max="15631" width="13.88671875" style="7" customWidth="1"/>
    <col min="15632" max="15633" width="7.77734375" style="7" customWidth="1"/>
    <col min="15634" max="15634" width="10.109375" style="7" customWidth="1"/>
    <col min="15635" max="15635" width="3.88671875" style="7" customWidth="1"/>
    <col min="15636" max="15636" width="10.21875" style="7" customWidth="1"/>
    <col min="15637" max="15637" width="3" style="7" customWidth="1"/>
    <col min="15638" max="15872" width="9.109375" style="7"/>
    <col min="15873" max="15873" width="11.109375" style="7" customWidth="1"/>
    <col min="15874" max="15874" width="0" style="7" hidden="1" customWidth="1"/>
    <col min="15875" max="15875" width="85.109375" style="7" customWidth="1"/>
    <col min="15876" max="15877" width="20.109375" style="7" customWidth="1"/>
    <col min="15878" max="15878" width="18.21875" style="7" customWidth="1"/>
    <col min="15879" max="15879" width="40" style="7" customWidth="1"/>
    <col min="15880" max="15880" width="21" style="7" customWidth="1"/>
    <col min="15881" max="15881" width="15.44140625" style="7" customWidth="1"/>
    <col min="15882" max="15882" width="2.44140625" style="7" customWidth="1"/>
    <col min="15883" max="15883" width="13.109375" style="7" customWidth="1"/>
    <col min="15884" max="15884" width="15" style="7" customWidth="1"/>
    <col min="15885" max="15885" width="15.21875" style="7" customWidth="1"/>
    <col min="15886" max="15887" width="13.88671875" style="7" customWidth="1"/>
    <col min="15888" max="15889" width="7.77734375" style="7" customWidth="1"/>
    <col min="15890" max="15890" width="10.109375" style="7" customWidth="1"/>
    <col min="15891" max="15891" width="3.88671875" style="7" customWidth="1"/>
    <col min="15892" max="15892" width="10.21875" style="7" customWidth="1"/>
    <col min="15893" max="15893" width="3" style="7" customWidth="1"/>
    <col min="15894" max="16128" width="9.109375" style="7"/>
    <col min="16129" max="16129" width="11.109375" style="7" customWidth="1"/>
    <col min="16130" max="16130" width="0" style="7" hidden="1" customWidth="1"/>
    <col min="16131" max="16131" width="85.109375" style="7" customWidth="1"/>
    <col min="16132" max="16133" width="20.109375" style="7" customWidth="1"/>
    <col min="16134" max="16134" width="18.21875" style="7" customWidth="1"/>
    <col min="16135" max="16135" width="40" style="7" customWidth="1"/>
    <col min="16136" max="16136" width="21" style="7" customWidth="1"/>
    <col min="16137" max="16137" width="15.44140625" style="7" customWidth="1"/>
    <col min="16138" max="16138" width="2.44140625" style="7" customWidth="1"/>
    <col min="16139" max="16139" width="13.109375" style="7" customWidth="1"/>
    <col min="16140" max="16140" width="15" style="7" customWidth="1"/>
    <col min="16141" max="16141" width="15.21875" style="7" customWidth="1"/>
    <col min="16142" max="16143" width="13.88671875" style="7" customWidth="1"/>
    <col min="16144" max="16145" width="7.77734375" style="7" customWidth="1"/>
    <col min="16146" max="16146" width="10.109375" style="7" customWidth="1"/>
    <col min="16147" max="16147" width="3.88671875" style="7" customWidth="1"/>
    <col min="16148" max="16148" width="10.21875" style="7" customWidth="1"/>
    <col min="16149" max="16149" width="3" style="7" customWidth="1"/>
    <col min="16150" max="16384" width="9.109375" style="7"/>
  </cols>
  <sheetData>
    <row r="1" spans="1:66" ht="17.399999999999999" x14ac:dyDescent="0.25">
      <c r="A1" s="89" t="str">
        <f>[1]Parametros!A1</f>
        <v>JUNTA MUNICIPAL DE AGUA Y SANEAMIENTO DE ALDAMA</v>
      </c>
      <c r="B1" s="89"/>
      <c r="C1" s="89"/>
      <c r="D1" s="89"/>
      <c r="E1" s="89"/>
      <c r="F1" s="89"/>
      <c r="G1" s="89"/>
      <c r="H1" s="1"/>
      <c r="I1" s="1"/>
      <c r="J1" s="2"/>
      <c r="K1" s="3"/>
      <c r="L1" s="3"/>
      <c r="M1" s="3"/>
      <c r="N1" s="3"/>
      <c r="O1" s="3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6"/>
    </row>
    <row r="2" spans="1:66" ht="14.25" customHeight="1" x14ac:dyDescent="0.25">
      <c r="A2" s="88"/>
      <c r="B2" s="88"/>
      <c r="C2" s="88"/>
      <c r="D2" s="88"/>
      <c r="E2" s="88"/>
      <c r="F2" s="88"/>
      <c r="G2" s="88"/>
      <c r="H2" s="9"/>
      <c r="I2" s="9"/>
      <c r="J2" s="2"/>
      <c r="K2" s="10"/>
      <c r="L2" s="10"/>
      <c r="M2" s="10"/>
      <c r="N2" s="10"/>
      <c r="O2" s="10"/>
      <c r="P2" s="11"/>
      <c r="Q2" s="11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66" ht="20.25" customHeight="1" x14ac:dyDescent="0.25">
      <c r="A3" s="90" t="s">
        <v>196</v>
      </c>
      <c r="B3" s="90"/>
      <c r="C3" s="90"/>
      <c r="D3" s="90"/>
      <c r="E3" s="90"/>
      <c r="F3" s="90"/>
      <c r="G3" s="90"/>
      <c r="H3" s="12"/>
      <c r="I3" s="12"/>
      <c r="J3" s="2"/>
      <c r="K3" s="13" t="s">
        <v>0</v>
      </c>
      <c r="L3" s="14"/>
      <c r="M3" s="14"/>
      <c r="N3" s="14"/>
      <c r="O3" s="14"/>
      <c r="P3" s="15"/>
      <c r="Q3" s="15"/>
      <c r="R3" s="15"/>
      <c r="S3" s="15"/>
      <c r="T3" s="15"/>
      <c r="U3" s="5"/>
      <c r="V3" s="5"/>
      <c r="W3" s="5"/>
      <c r="X3" s="5"/>
      <c r="Y3" s="5"/>
      <c r="Z3" s="5"/>
      <c r="AA3" s="6"/>
    </row>
    <row r="4" spans="1:66" ht="16.5" customHeight="1" x14ac:dyDescent="0.25">
      <c r="A4" s="16"/>
      <c r="B4" s="16"/>
      <c r="C4" s="16"/>
      <c r="D4" s="17"/>
      <c r="E4" s="17"/>
      <c r="F4" s="17"/>
      <c r="G4" s="16"/>
      <c r="H4" s="12"/>
      <c r="I4" s="12"/>
      <c r="J4" s="2"/>
      <c r="K4" s="91" t="s">
        <v>1</v>
      </c>
      <c r="L4" s="92"/>
      <c r="M4" s="92"/>
      <c r="N4" s="92"/>
      <c r="O4" s="92"/>
      <c r="P4" s="18"/>
      <c r="Q4" s="18"/>
      <c r="R4" s="5"/>
      <c r="S4" s="15"/>
      <c r="T4" s="15"/>
      <c r="U4" s="5"/>
      <c r="V4" s="5"/>
      <c r="W4" s="5"/>
      <c r="X4" s="5"/>
      <c r="Y4" s="5"/>
      <c r="Z4" s="5"/>
      <c r="AA4" s="6"/>
    </row>
    <row r="5" spans="1:66" ht="17.399999999999999" x14ac:dyDescent="0.25">
      <c r="A5" s="93" t="s">
        <v>2</v>
      </c>
      <c r="B5" s="93"/>
      <c r="C5" s="93"/>
      <c r="D5" s="93"/>
      <c r="E5" s="93"/>
      <c r="F5" s="93"/>
      <c r="G5" s="93"/>
      <c r="H5" s="12"/>
      <c r="I5" s="12"/>
      <c r="J5" s="2"/>
      <c r="K5" s="19">
        <v>1</v>
      </c>
      <c r="L5" s="19">
        <v>2</v>
      </c>
      <c r="M5" s="19">
        <v>3</v>
      </c>
      <c r="N5" s="19">
        <v>4</v>
      </c>
      <c r="O5" s="20" t="s">
        <v>3</v>
      </c>
      <c r="P5" s="18"/>
      <c r="Q5" s="18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66" ht="12.75" customHeight="1" x14ac:dyDescent="0.25">
      <c r="A6" s="88"/>
      <c r="B6" s="88"/>
      <c r="C6" s="88"/>
      <c r="D6" s="88"/>
      <c r="E6" s="88"/>
      <c r="F6" s="88"/>
      <c r="G6" s="8"/>
      <c r="H6" s="12"/>
      <c r="I6" s="12"/>
      <c r="J6" s="2"/>
      <c r="K6" s="14"/>
      <c r="L6" s="14"/>
      <c r="M6" s="14"/>
      <c r="N6" s="14"/>
      <c r="O6" s="14"/>
      <c r="P6" s="18"/>
      <c r="Q6" s="18"/>
      <c r="R6" s="5"/>
      <c r="S6" s="5"/>
      <c r="T6" s="5"/>
      <c r="U6" s="5"/>
      <c r="V6" s="5"/>
      <c r="W6" s="5"/>
      <c r="X6" s="5"/>
      <c r="Y6" s="5"/>
      <c r="Z6" s="5"/>
      <c r="AA6" s="6"/>
    </row>
    <row r="7" spans="1:66" ht="12.75" customHeight="1" x14ac:dyDescent="0.25">
      <c r="A7" s="5"/>
      <c r="B7" s="5"/>
      <c r="C7" s="21"/>
      <c r="D7" s="12"/>
      <c r="E7" s="12"/>
      <c r="F7" s="12"/>
      <c r="G7" s="21"/>
      <c r="H7" s="12"/>
      <c r="I7" s="12"/>
      <c r="J7" s="2"/>
      <c r="K7" s="13"/>
      <c r="L7" s="14"/>
      <c r="M7" s="14"/>
      <c r="N7" s="14"/>
      <c r="O7" s="14"/>
      <c r="P7" s="18"/>
      <c r="Q7" s="94" t="s">
        <v>4</v>
      </c>
      <c r="R7" s="94"/>
      <c r="S7" s="94"/>
      <c r="T7" s="94"/>
      <c r="U7" s="5"/>
      <c r="V7" s="5"/>
      <c r="W7" s="5"/>
      <c r="X7" s="5"/>
      <c r="Y7" s="5"/>
      <c r="Z7" s="5"/>
      <c r="AA7" s="6"/>
    </row>
    <row r="8" spans="1:66" s="24" customFormat="1" ht="30.75" customHeight="1" x14ac:dyDescent="0.25">
      <c r="A8" s="83" t="s">
        <v>5</v>
      </c>
      <c r="B8" s="95" t="s">
        <v>5</v>
      </c>
      <c r="C8" s="85" t="s">
        <v>6</v>
      </c>
      <c r="D8" s="22" t="s">
        <v>7</v>
      </c>
      <c r="E8" s="22" t="s">
        <v>8</v>
      </c>
      <c r="F8" s="22" t="s">
        <v>7</v>
      </c>
      <c r="G8" s="87" t="s">
        <v>9</v>
      </c>
      <c r="H8" s="96" t="str">
        <f>CONCATENATE("Ejercido a: ",[1]Parametros!$B$12)</f>
        <v>Ejercido a: Agosto</v>
      </c>
      <c r="I8" s="97" t="s">
        <v>10</v>
      </c>
      <c r="J8" s="5"/>
      <c r="K8" s="99" t="str">
        <f>CONCATENATE("DETALLE DE OBJETO DE GASTOS POR AREAS EN INVERSIÓN ",Q9)</f>
        <v xml:space="preserve">DETALLE DE OBJETO DE GASTOS POR AREAS EN INVERSIÓN </v>
      </c>
      <c r="L8" s="100"/>
      <c r="M8" s="100"/>
      <c r="N8" s="100"/>
      <c r="O8" s="101"/>
      <c r="P8" s="102"/>
      <c r="Q8" s="102" t="s">
        <v>11</v>
      </c>
      <c r="R8" s="104" t="s">
        <v>12</v>
      </c>
      <c r="S8" s="104" t="s">
        <v>13</v>
      </c>
      <c r="T8" s="104" t="s">
        <v>14</v>
      </c>
      <c r="U8" s="5"/>
      <c r="V8" s="5"/>
      <c r="W8" s="5"/>
      <c r="X8" s="5"/>
      <c r="Y8" s="5"/>
      <c r="Z8" s="5"/>
      <c r="AA8" s="6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</row>
    <row r="9" spans="1:66" s="24" customFormat="1" ht="15.6" x14ac:dyDescent="0.25">
      <c r="A9" s="84"/>
      <c r="B9" s="95"/>
      <c r="C9" s="86"/>
      <c r="D9" s="25">
        <f>+F9-1</f>
        <v>2023</v>
      </c>
      <c r="E9" s="25">
        <f>+F9-1</f>
        <v>2023</v>
      </c>
      <c r="F9" s="25">
        <f>+[1]Parametros!$B$10</f>
        <v>2024</v>
      </c>
      <c r="G9" s="87"/>
      <c r="H9" s="96"/>
      <c r="I9" s="98"/>
      <c r="J9" s="5"/>
      <c r="K9" s="26" t="s">
        <v>15</v>
      </c>
      <c r="L9" s="27" t="s">
        <v>16</v>
      </c>
      <c r="M9" s="27" t="s">
        <v>17</v>
      </c>
      <c r="N9" s="27" t="s">
        <v>18</v>
      </c>
      <c r="O9" s="27" t="s">
        <v>19</v>
      </c>
      <c r="P9" s="103"/>
      <c r="Q9" s="103"/>
      <c r="R9" s="105"/>
      <c r="S9" s="105"/>
      <c r="T9" s="105"/>
      <c r="U9" s="5"/>
      <c r="V9" s="5"/>
      <c r="W9" s="5"/>
      <c r="X9" s="5"/>
      <c r="Y9" s="5"/>
      <c r="Z9" s="5"/>
      <c r="AA9" s="6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</row>
    <row r="10" spans="1:66" s="39" customFormat="1" ht="15" x14ac:dyDescent="0.25">
      <c r="A10" s="28" t="s">
        <v>20</v>
      </c>
      <c r="B10" s="28"/>
      <c r="C10" s="29" t="str">
        <f>IFERROR(INDEX('[1]Balanza Egresos'!A$1:C$65536,MATCH(A10,'[1]Balanza Egresos'!A$1:A$65536,0),2),"SIN CUENTA")</f>
        <v>BIENES MUEBLES, INMUEBLES E INTANGIBLES</v>
      </c>
      <c r="D10" s="30">
        <v>2484285.75</v>
      </c>
      <c r="E10" s="30">
        <v>3401134.88</v>
      </c>
      <c r="F10" s="30">
        <f>IF($P10="A",SUMIFS(F11:F$181,$A11:$A$181,LEFT($A10,$Q10)&amp;"*",$P11:$P$181,"R"),K10+L10+M10+N10+O10)</f>
        <v>0</v>
      </c>
      <c r="G10" s="31"/>
      <c r="H10" s="30" t="e">
        <f>IF($P10="A",SUMIFS(H11:H$181,$A11:$A$181,LEFT($A10,$Q10)&amp;"*",$P11:$P$181,"R"),SUMIFS('[1]Balanza Egresos'!$V$1:$V$65536,'[1]Balanza Egresos'!$A$1:$A$65536,$A10))</f>
        <v>#VALUE!</v>
      </c>
      <c r="I10" s="30">
        <f>I17+I11+I18+I27+I51+I62+I71</f>
        <v>0</v>
      </c>
      <c r="J10" s="32"/>
      <c r="K10" s="33">
        <f>IF($P10="A",SUMIFS(K11:K$181,$A11:$A$181,LEFT($A10,$Q10)&amp;"*",$P11:$P$181,"R"),0)</f>
        <v>0</v>
      </c>
      <c r="L10" s="33">
        <f>IF($P10="A",SUMIFS(L11:L$181,$A11:$A$181,LEFT($A10,$Q10)&amp;"*",$P11:$P$181,"R"),0)</f>
        <v>0</v>
      </c>
      <c r="M10" s="33">
        <f>IF($P10="A",SUMIFS(M11:M$181,$A11:$A$181,LEFT($A10,$Q10)&amp;"*",$P11:$P$181,"R"),0)</f>
        <v>0</v>
      </c>
      <c r="N10" s="33">
        <f>IF($P10="A",SUMIFS(N11:N$181,$A11:$A$181,LEFT($A10,$Q10)&amp;"*",$P11:$P$181,"R"),0)</f>
        <v>0</v>
      </c>
      <c r="O10" s="33">
        <f>IF($P10="A",SUMIFS(O11:O$181,$A11:$A$181,LEFT($A10,$Q10)&amp;"*",$P11:$P$181,"R"),0)</f>
        <v>0</v>
      </c>
      <c r="P10" s="34" t="str">
        <f>IF(RIGHT(A10,2)="00","A","R")</f>
        <v>A</v>
      </c>
      <c r="Q10" s="34">
        <f t="shared" ref="Q10:Q19" si="0">IF(RIGHT(A10,4)="0000",1,IF(RIGHT(A10,3)="000",2,IF(RIGHT(A10,2)="00",3,4)))</f>
        <v>1</v>
      </c>
      <c r="R10" s="35" t="e">
        <f t="shared" ref="R10:R72" si="1">IF(ABS(D10+E10+F10+H10)&gt;0,"SI","NO")</f>
        <v>#VALUE!</v>
      </c>
      <c r="S10" s="36">
        <v>1</v>
      </c>
      <c r="T10" s="37" t="s">
        <v>21</v>
      </c>
      <c r="U10" s="5"/>
      <c r="V10" s="32"/>
      <c r="W10" s="32"/>
      <c r="X10" s="32"/>
      <c r="Y10" s="32"/>
      <c r="Z10" s="32"/>
      <c r="AA10" s="38"/>
    </row>
    <row r="11" spans="1:66" s="39" customFormat="1" ht="15.75" customHeight="1" x14ac:dyDescent="0.25">
      <c r="A11" s="40" t="s">
        <v>22</v>
      </c>
      <c r="B11" s="40"/>
      <c r="C11" s="41" t="str">
        <f>IFERROR(INDEX('[1]Balanza Egresos'!A$1:C$65536,MATCH(A11,'[1]Balanza Egresos'!A$1:A$65536,0),2),"SIN CUENTA")</f>
        <v>MOBILIARIO Y EQUIPO DE ADMINISTRACIÓN</v>
      </c>
      <c r="D11" s="42">
        <v>78500</v>
      </c>
      <c r="E11" s="42">
        <v>55039.88</v>
      </c>
      <c r="F11" s="30">
        <f>IF($P11="A",SUMIFS(F12:F$181,$A12:$A$181,LEFT($A11,$Q11)&amp;"*",$P12:$P$181,"R"),K11+L11+M11+N11+O11)</f>
        <v>0</v>
      </c>
      <c r="G11" s="43"/>
      <c r="H11" s="42" t="e">
        <f>IF($P11="A",SUMIFS(H12:H$181,$A12:$A$181,LEFT($A11,$Q11)&amp;"*",$P12:$P$181,"R"),SUMIFS('[1]Balanza Egresos'!$V$1:$V$65536,'[1]Balanza Egresos'!$A$1:$A$65536,$A11))</f>
        <v>#VALUE!</v>
      </c>
      <c r="I11" s="42">
        <f t="shared" ref="I11:I74" si="2">I18+I12+I19+I28+I52+I63+I72</f>
        <v>0</v>
      </c>
      <c r="J11" s="32"/>
      <c r="K11" s="33">
        <f>IF($P11="A",SUMIFS(K12:K$181,$A12:$A$181,LEFT($A11,$Q11)&amp;"*",$P12:$P$181,"R"),0)</f>
        <v>0</v>
      </c>
      <c r="L11" s="33">
        <f>IF($P11="A",SUMIFS(L12:L$181,$A12:$A$181,LEFT($A11,$Q11)&amp;"*",$P12:$P$181,"R"),0)</f>
        <v>0</v>
      </c>
      <c r="M11" s="33">
        <f>IF($P11="A",SUMIFS(M12:M$181,$A12:$A$181,LEFT($A11,$Q11)&amp;"*",$P12:$P$181,"R"),0)</f>
        <v>0</v>
      </c>
      <c r="N11" s="33">
        <f>IF($P11="A",SUMIFS(N12:N$181,$A12:$A$181,LEFT($A11,$Q11)&amp;"*",$P12:$P$181,"R"),0)</f>
        <v>0</v>
      </c>
      <c r="O11" s="33">
        <f>IF($P11="A",SUMIFS(O12:O$181,$A12:$A$181,LEFT($A11,$Q11)&amp;"*",$P12:$P$181,"R"),0)</f>
        <v>0</v>
      </c>
      <c r="P11" s="34" t="str">
        <f t="shared" ref="P11:P77" si="3">IF(RIGHT(A11,2)="00","A","R")</f>
        <v>A</v>
      </c>
      <c r="Q11" s="34">
        <f t="shared" si="0"/>
        <v>2</v>
      </c>
      <c r="R11" s="35" t="e">
        <f t="shared" si="1"/>
        <v>#VALUE!</v>
      </c>
      <c r="S11" s="36">
        <v>1</v>
      </c>
      <c r="T11" s="37" t="s">
        <v>21</v>
      </c>
      <c r="U11" s="5"/>
      <c r="V11" s="32"/>
      <c r="W11" s="32"/>
      <c r="X11" s="32"/>
      <c r="Y11" s="32"/>
      <c r="Z11" s="32"/>
      <c r="AA11" s="38"/>
    </row>
    <row r="12" spans="1:66" s="39" customFormat="1" ht="15.75" hidden="1" customHeight="1" x14ac:dyDescent="0.25">
      <c r="A12" s="40" t="s">
        <v>23</v>
      </c>
      <c r="B12" s="40"/>
      <c r="C12" s="41" t="str">
        <f>IFERROR(INDEX('[1]Balanza Egresos'!A$1:C$65536,MATCH(A12,'[1]Balanza Egresos'!A$1:A$65536,0),2),"SIN CUENTA")</f>
        <v>SIN CUENTA</v>
      </c>
      <c r="D12" s="42" t="e">
        <f>IF($P12="A",SUMIFS(D13:D$181,$A13:$A$181,LEFT($A12,$Q12)&amp;"*",$P13:$P$181,"R"),SUMIFS('[1]Balanza Egresos'!$F$1:$F$65536,'[1]Balanza Egresos'!$A$1:$A$65536,$A12))</f>
        <v>#VALUE!</v>
      </c>
      <c r="E12" s="42" t="e">
        <f>IF($P12="A",SUMIFS(E13:E$181,$A13:$A$181,LEFT($A12,$Q12)&amp;"*",$P13:$P$181,"R"),((H12/[1]Parametros!$E$12)*12)+$I12)</f>
        <v>#VALUE!</v>
      </c>
      <c r="F12" s="30">
        <f>IF($P12="A",SUMIFS(F13:F$181,$A13:$A$181,LEFT($A12,$Q12)&amp;"*",$P13:$P$181,"R"),K12+L12+M12+N12+O12)</f>
        <v>0</v>
      </c>
      <c r="G12" s="44"/>
      <c r="H12" s="45" t="e">
        <f>IF($P12="A",SUMIFS(H13:H$181,$A13:$A$181,LEFT($A12,$Q12)&amp;"*",$P13:$P$181,"R"),SUMIFS('[1]Balanza Egresos'!$V$1:$V$65536,'[1]Balanza Egresos'!$A$1:$A$65536,$A12))</f>
        <v>#VALUE!</v>
      </c>
      <c r="I12" s="45">
        <f t="shared" si="2"/>
        <v>0</v>
      </c>
      <c r="J12" s="32"/>
      <c r="K12" s="33">
        <f>IF($P12="A",SUMIFS(K13:K$181,$A13:$A$181,LEFT($A12,$Q12)&amp;"*",$P13:$P$181,"R"),0)</f>
        <v>0</v>
      </c>
      <c r="L12" s="33">
        <f>IF($P12="A",SUMIFS(L13:L$181,$A13:$A$181,LEFT($A12,$Q12)&amp;"*",$P13:$P$181,"R"),0)</f>
        <v>0</v>
      </c>
      <c r="M12" s="33">
        <f>IF($P12="A",SUMIFS(M13:M$181,$A13:$A$181,LEFT($A12,$Q12)&amp;"*",$P13:$P$181,"R"),0)</f>
        <v>0</v>
      </c>
      <c r="N12" s="33">
        <f>IF($P12="A",SUMIFS(N13:N$181,$A13:$A$181,LEFT($A12,$Q12)&amp;"*",$P13:$P$181,"R"),0)</f>
        <v>0</v>
      </c>
      <c r="O12" s="33">
        <f>IF($P12="A",SUMIFS(O13:O$181,$A13:$A$181,LEFT($A12,$Q12)&amp;"*",$P13:$P$181,"R"),0)</f>
        <v>0</v>
      </c>
      <c r="P12" s="34" t="str">
        <f t="shared" si="3"/>
        <v>A</v>
      </c>
      <c r="Q12" s="34">
        <f t="shared" si="0"/>
        <v>3</v>
      </c>
      <c r="R12" s="35" t="e">
        <f t="shared" si="1"/>
        <v>#VALUE!</v>
      </c>
      <c r="S12" s="36">
        <v>1</v>
      </c>
      <c r="T12" s="37">
        <v>1</v>
      </c>
      <c r="U12" s="5"/>
      <c r="V12" s="32"/>
      <c r="W12" s="32"/>
      <c r="X12" s="32"/>
      <c r="Y12" s="32"/>
      <c r="Z12" s="32"/>
      <c r="AA12" s="38"/>
    </row>
    <row r="13" spans="1:66" s="39" customFormat="1" ht="15.75" hidden="1" customHeight="1" x14ac:dyDescent="0.25">
      <c r="A13" s="40" t="s">
        <v>24</v>
      </c>
      <c r="B13" s="40"/>
      <c r="C13" s="41" t="str">
        <f>IFERROR(INDEX('[1]Balanza Egresos'!A$1:C$65536,MATCH(A13,'[1]Balanza Egresos'!A$1:A$65536,0),2),"SIN CUENTA")</f>
        <v>SIN CUENTA</v>
      </c>
      <c r="D13" s="42" t="e">
        <f>IF($P13="A",SUMIFS(D14:D$181,$A14:$A$181,LEFT($A13,$Q13)&amp;"*",$P14:$P$181,"R"),SUMIFS('[1]Balanza Egresos'!$F$1:$F$65536,'[1]Balanza Egresos'!$A$1:$A$65536,$A13))</f>
        <v>#VALUE!</v>
      </c>
      <c r="E13" s="42" t="e">
        <f>IF($P13="A",SUMIFS(E14:E$181,$A14:$A$181,LEFT($A13,$Q13)&amp;"*",$P14:$P$181,"R"),((H13/[1]Parametros!$E$12)*12)+$I13)</f>
        <v>#VALUE!</v>
      </c>
      <c r="F13" s="30">
        <f>IF($P13="A",SUMIFS(F14:F$181,$A14:$A$181,LEFT($A13,$Q13)&amp;"*",$P14:$P$181,"R"),K13+L13+M13+N13+O13)</f>
        <v>0</v>
      </c>
      <c r="G13" s="46"/>
      <c r="H13" s="45" t="e">
        <f>IF($P13="A",SUMIFS(H14:H$181,$A14:$A$181,LEFT($A13,$Q13)&amp;"*",$P14:$P$181,"R"),SUMIFS('[1]Balanza Egresos'!$V$1:$V$65536,'[1]Balanza Egresos'!$A$1:$A$65536,$A13))</f>
        <v>#VALUE!</v>
      </c>
      <c r="I13" s="45">
        <f t="shared" si="2"/>
        <v>0</v>
      </c>
      <c r="J13" s="32"/>
      <c r="K13" s="47">
        <f>IF($P13="A",SUMIFS(K14:K$181,$A14:$A$181,LEFT($A13,$Q13)&amp;"*",$P14:$P$181,"R"),0)</f>
        <v>0</v>
      </c>
      <c r="L13" s="33">
        <f>IF($P13="A",SUMIFS(L14:L$181,$A14:$A$181,LEFT($A13,$Q13)&amp;"*",$P14:$P$181,"R"),0)</f>
        <v>0</v>
      </c>
      <c r="M13" s="33">
        <f>IF($P13="A",SUMIFS(M14:M$181,$A14:$A$181,LEFT($A13,$Q13)&amp;"*",$P14:$P$181,"R"),0)</f>
        <v>0</v>
      </c>
      <c r="N13" s="33">
        <f>IF($P13="A",SUMIFS(N14:N$181,$A14:$A$181,LEFT($A13,$Q13)&amp;"*",$P14:$P$181,"R"),0)</f>
        <v>0</v>
      </c>
      <c r="O13" s="33">
        <f>IF($P13="A",SUMIFS(O14:O$181,$A14:$A$181,LEFT($A13,$Q13)&amp;"*",$P14:$P$181,"R"),0)</f>
        <v>0</v>
      </c>
      <c r="P13" s="34" t="str">
        <f t="shared" si="3"/>
        <v>R</v>
      </c>
      <c r="Q13" s="34">
        <f t="shared" si="0"/>
        <v>4</v>
      </c>
      <c r="R13" s="35" t="e">
        <f t="shared" si="1"/>
        <v>#VALUE!</v>
      </c>
      <c r="S13" s="36">
        <v>1</v>
      </c>
      <c r="T13" s="37">
        <v>1</v>
      </c>
      <c r="U13" s="5"/>
      <c r="V13" s="32"/>
      <c r="W13" s="32"/>
      <c r="X13" s="32"/>
      <c r="Y13" s="32"/>
      <c r="Z13" s="32"/>
      <c r="AA13" s="38"/>
    </row>
    <row r="14" spans="1:66" s="39" customFormat="1" ht="15.75" hidden="1" customHeight="1" x14ac:dyDescent="0.25">
      <c r="A14" s="40" t="s">
        <v>25</v>
      </c>
      <c r="B14" s="40"/>
      <c r="C14" s="41" t="str">
        <f>IFERROR(INDEX('[1]Balanza Egresos'!A$1:C$65536,MATCH(A14,'[1]Balanza Egresos'!A$1:A$65536,0),2),"SIN CUENTA")</f>
        <v>SIN CUENTA</v>
      </c>
      <c r="D14" s="42" t="e">
        <f>IF($P14="A",SUMIFS(D15:D$181,$A15:$A$181,LEFT($A14,$Q14)&amp;"*",$P15:$P$181,"R"),SUMIFS('[1]Balanza Egresos'!$F$1:$F$65536,'[1]Balanza Egresos'!$A$1:$A$65536,$A14))</f>
        <v>#VALUE!</v>
      </c>
      <c r="E14" s="42" t="e">
        <f>IF($P14="A",SUMIFS(E15:E$181,$A15:$A$181,LEFT($A14,$Q14)&amp;"*",$P15:$P$181,"R"),((H14/[1]Parametros!$E$12)*12)+$I14)</f>
        <v>#VALUE!</v>
      </c>
      <c r="F14" s="30">
        <f>IF($P14="A",SUMIFS(F15:F$181,$A15:$A$181,LEFT($A14,$Q14)&amp;"*",$P15:$P$181,"R"),K14+L14+M14+N14+O14)</f>
        <v>0</v>
      </c>
      <c r="G14" s="44"/>
      <c r="H14" s="45" t="e">
        <f>IF($P14="A",SUMIFS(H15:H$181,$A15:$A$181,LEFT($A14,$Q14)&amp;"*",$P15:$P$181,"R"),SUMIFS('[1]Balanza Egresos'!$V$1:$V$65536,'[1]Balanza Egresos'!$A$1:$A$65536,$A14))</f>
        <v>#VALUE!</v>
      </c>
      <c r="I14" s="45">
        <f t="shared" si="2"/>
        <v>0</v>
      </c>
      <c r="J14" s="32"/>
      <c r="K14" s="47">
        <f>IF($P14="A",SUMIFS(K15:K$181,$A15:$A$181,LEFT($A14,$Q14)&amp;"*",$P15:$P$181,"R"),0)</f>
        <v>0</v>
      </c>
      <c r="L14" s="47">
        <f>IF($P14="A",SUMIFS(L15:L$181,$A15:$A$181,LEFT($A14,$Q14)&amp;"*",$P15:$P$181,"R"),0)</f>
        <v>0</v>
      </c>
      <c r="M14" s="47">
        <f>IF($P14="A",SUMIFS(M15:M$181,$A15:$A$181,LEFT($A14,$Q14)&amp;"*",$P15:$P$181,"R"),0)</f>
        <v>0</v>
      </c>
      <c r="N14" s="47">
        <f>IF($P14="A",SUMIFS(N15:N$181,$A15:$A$181,LEFT($A14,$Q14)&amp;"*",$P15:$P$181,"R"),0)</f>
        <v>0</v>
      </c>
      <c r="O14" s="47">
        <f>IF($P14="A",SUMIFS(O15:O$181,$A15:$A$181,LEFT($A14,$Q14)&amp;"*",$P15:$P$181,"R"),0)</f>
        <v>0</v>
      </c>
      <c r="P14" s="34" t="str">
        <f t="shared" si="3"/>
        <v>A</v>
      </c>
      <c r="Q14" s="34">
        <f t="shared" si="0"/>
        <v>3</v>
      </c>
      <c r="R14" s="35" t="e">
        <f t="shared" si="1"/>
        <v>#VALUE!</v>
      </c>
      <c r="S14" s="36">
        <v>1</v>
      </c>
      <c r="T14" s="37">
        <v>1</v>
      </c>
      <c r="U14" s="5"/>
      <c r="V14" s="32"/>
      <c r="W14" s="32"/>
      <c r="X14" s="32"/>
      <c r="Y14" s="32"/>
      <c r="Z14" s="32"/>
      <c r="AA14" s="38"/>
    </row>
    <row r="15" spans="1:66" s="39" customFormat="1" ht="15.75" hidden="1" customHeight="1" x14ac:dyDescent="0.25">
      <c r="A15" s="40" t="s">
        <v>26</v>
      </c>
      <c r="B15" s="40"/>
      <c r="C15" s="41" t="str">
        <f>IFERROR(INDEX('[1]Balanza Egresos'!A$1:C$65536,MATCH(A15,'[1]Balanza Egresos'!A$1:A$65536,0),2),"SIN CUENTA")</f>
        <v>SIN CUENTA</v>
      </c>
      <c r="D15" s="42" t="e">
        <f>IF($P15="A",SUMIFS(D16:D$181,$A16:$A$181,LEFT($A15,$Q15)&amp;"*",$P16:$P$181,"R"),SUMIFS('[1]Balanza Egresos'!$F$1:$F$65536,'[1]Balanza Egresos'!$A$1:$A$65536,$A15))</f>
        <v>#VALUE!</v>
      </c>
      <c r="E15" s="42" t="e">
        <f>IF($P15="A",SUMIFS(E16:E$181,$A16:$A$181,LEFT($A15,$Q15)&amp;"*",$P16:$P$181,"R"),((H15/[1]Parametros!$E$12)*12)+$I15)</f>
        <v>#VALUE!</v>
      </c>
      <c r="F15" s="30">
        <f>IF($P15="A",SUMIFS(F16:F$181,$A16:$A$181,LEFT($A15,$Q15)&amp;"*",$P16:$P$181,"R"),K15+L15+M15+N15+O15)</f>
        <v>0</v>
      </c>
      <c r="G15" s="44"/>
      <c r="H15" s="45" t="e">
        <f>IF($P15="A",SUMIFS(H16:H$181,$A16:$A$181,LEFT($A15,$Q15)&amp;"*",$P16:$P$181,"R"),SUMIFS('[1]Balanza Egresos'!$V$1:$V$65536,'[1]Balanza Egresos'!$A$1:$A$65536,$A15))</f>
        <v>#VALUE!</v>
      </c>
      <c r="I15" s="45">
        <f t="shared" si="2"/>
        <v>0</v>
      </c>
      <c r="J15" s="32"/>
      <c r="K15" s="47">
        <f>IF($P15="A",SUMIFS(K16:K$181,$A16:$A$181,LEFT($A15,$Q15)&amp;"*",$P16:$P$181,"R"),0)</f>
        <v>0</v>
      </c>
      <c r="L15" s="47">
        <f>IF($P15="A",SUMIFS(L16:L$181,$A16:$A$181,LEFT($A15,$Q15)&amp;"*",$P16:$P$181,"R"),0)</f>
        <v>0</v>
      </c>
      <c r="M15" s="47">
        <f>IF($P15="A",SUMIFS(M16:M$181,$A16:$A$181,LEFT($A15,$Q15)&amp;"*",$P16:$P$181,"R"),0)</f>
        <v>0</v>
      </c>
      <c r="N15" s="47">
        <f>IF($P15="A",SUMIFS(N16:N$181,$A16:$A$181,LEFT($A15,$Q15)&amp;"*",$P16:$P$181,"R"),0)</f>
        <v>0</v>
      </c>
      <c r="O15" s="47">
        <f>IF($P15="A",SUMIFS(O16:O$181,$A16:$A$181,LEFT($A15,$Q15)&amp;"*",$P16:$P$181,"R"),0)</f>
        <v>0</v>
      </c>
      <c r="P15" s="34" t="str">
        <f t="shared" si="3"/>
        <v>R</v>
      </c>
      <c r="Q15" s="34">
        <f t="shared" si="0"/>
        <v>4</v>
      </c>
      <c r="R15" s="35" t="e">
        <f t="shared" si="1"/>
        <v>#VALUE!</v>
      </c>
      <c r="S15" s="36">
        <v>1</v>
      </c>
      <c r="T15" s="37">
        <v>1</v>
      </c>
      <c r="U15" s="5"/>
      <c r="V15" s="32"/>
      <c r="W15" s="32"/>
      <c r="X15" s="32"/>
      <c r="Y15" s="32"/>
      <c r="Z15" s="32"/>
      <c r="AA15" s="38"/>
    </row>
    <row r="16" spans="1:66" s="39" customFormat="1" ht="15.75" hidden="1" customHeight="1" x14ac:dyDescent="0.25">
      <c r="A16" s="40" t="s">
        <v>27</v>
      </c>
      <c r="B16" s="40"/>
      <c r="C16" s="41" t="str">
        <f>IFERROR(INDEX('[1]Balanza Egresos'!A$1:C$65536,MATCH(A16,'[1]Balanza Egresos'!A$1:A$65536,0),2),"SIN CUENTA")</f>
        <v>SIN CUENTA</v>
      </c>
      <c r="D16" s="42" t="e">
        <f>IF($P16="A",SUMIFS(D17:D$181,$A17:$A$181,LEFT($A16,$Q16)&amp;"*",$P17:$P$181,"R"),SUMIFS('[1]Balanza Egresos'!$F$1:$F$65536,'[1]Balanza Egresos'!$A$1:$A$65536,$A16))</f>
        <v>#VALUE!</v>
      </c>
      <c r="E16" s="42" t="e">
        <f>IF($P16="A",SUMIFS(E17:E$181,$A17:$A$181,LEFT($A16,$Q16)&amp;"*",$P17:$P$181,"R"),((H16/[1]Parametros!$E$12)*12)+$I16)</f>
        <v>#VALUE!</v>
      </c>
      <c r="F16" s="30">
        <f>IF($P16="A",SUMIFS(F17:F$181,$A17:$A$181,LEFT($A16,$Q16)&amp;"*",$P17:$P$181,"R"),K16+L16+M16+N16+O16)</f>
        <v>0</v>
      </c>
      <c r="G16" s="48"/>
      <c r="H16" s="45" t="e">
        <f>IF($P16="A",SUMIFS(H17:H$181,$A17:$A$181,LEFT($A16,$Q16)&amp;"*",$P17:$P$181,"R"),SUMIFS('[1]Balanza Egresos'!$V$1:$V$65536,'[1]Balanza Egresos'!$A$1:$A$65536,$A16))</f>
        <v>#VALUE!</v>
      </c>
      <c r="I16" s="45">
        <f t="shared" si="2"/>
        <v>0</v>
      </c>
      <c r="J16" s="32"/>
      <c r="K16" s="47">
        <f>IF($P16="A",SUMIFS(K17:K$181,$A17:$A$181,LEFT($A16,$Q16)&amp;"*",$P17:$P$181,"R"),0)</f>
        <v>0</v>
      </c>
      <c r="L16" s="47">
        <f>IF($P16="A",SUMIFS(L17:L$181,$A17:$A$181,LEFT($A16,$Q16)&amp;"*",$P17:$P$181,"R"),0)</f>
        <v>0</v>
      </c>
      <c r="M16" s="47">
        <f>IF($P16="A",SUMIFS(M17:M$181,$A17:$A$181,LEFT($A16,$Q16)&amp;"*",$P17:$P$181,"R"),0)</f>
        <v>0</v>
      </c>
      <c r="N16" s="47">
        <f>IF($P16="A",SUMIFS(N17:N$181,$A17:$A$181,LEFT($A16,$Q16)&amp;"*",$P17:$P$181,"R"),0)</f>
        <v>0</v>
      </c>
      <c r="O16" s="47">
        <f>IF($P16="A",SUMIFS(O17:O$181,$A17:$A$181,LEFT($A16,$Q16)&amp;"*",$P17:$P$181,"R"),0)</f>
        <v>0</v>
      </c>
      <c r="P16" s="34" t="str">
        <f t="shared" si="3"/>
        <v>A</v>
      </c>
      <c r="Q16" s="34">
        <f t="shared" si="0"/>
        <v>3</v>
      </c>
      <c r="R16" s="35" t="e">
        <f t="shared" si="1"/>
        <v>#VALUE!</v>
      </c>
      <c r="S16" s="36">
        <v>1</v>
      </c>
      <c r="T16" s="37">
        <v>1</v>
      </c>
      <c r="U16" s="5"/>
      <c r="V16" s="32"/>
      <c r="W16" s="32"/>
      <c r="X16" s="32"/>
      <c r="Y16" s="32"/>
      <c r="Z16" s="32"/>
      <c r="AA16" s="38"/>
    </row>
    <row r="17" spans="1:27" s="39" customFormat="1" ht="15.75" hidden="1" customHeight="1" x14ac:dyDescent="0.25">
      <c r="A17" s="40" t="s">
        <v>28</v>
      </c>
      <c r="B17" s="40"/>
      <c r="C17" s="41" t="str">
        <f>IFERROR(INDEX('[1]Balanza Egresos'!A$1:C$65536,MATCH(A17,'[1]Balanza Egresos'!A$1:A$65536,0),2),"SIN CUENTA")</f>
        <v>SIN CUENTA</v>
      </c>
      <c r="D17" s="42" t="e">
        <f>IF($P17="A",SUMIFS(D18:D$181,$A18:$A$181,LEFT($A17,$Q17)&amp;"*",$P18:$P$181,"R"),SUMIFS('[1]Balanza Egresos'!$F$1:$F$65536,'[1]Balanza Egresos'!$A$1:$A$65536,$A17))</f>
        <v>#VALUE!</v>
      </c>
      <c r="E17" s="42" t="e">
        <f>IF($P17="A",SUMIFS(E18:E$181,$A18:$A$181,LEFT($A17,$Q17)&amp;"*",$P18:$P$181,"R"),((H17/[1]Parametros!$E$12)*12)+$I17)</f>
        <v>#VALUE!</v>
      </c>
      <c r="F17" s="30">
        <f>IF($P17="A",SUMIFS(F18:F$181,$A18:$A$181,LEFT($A17,$Q17)&amp;"*",$P18:$P$181,"R"),K17+L17+M17+N17+O17)</f>
        <v>0</v>
      </c>
      <c r="G17" s="44"/>
      <c r="H17" s="45" t="e">
        <f>IF($P17="A",SUMIFS(H18:H$181,$A18:$A$181,LEFT($A17,$Q17)&amp;"*",$P18:$P$181,"R"),SUMIFS('[1]Balanza Egresos'!$V$1:$V$65536,'[1]Balanza Egresos'!$A$1:$A$65536,$A17))</f>
        <v>#VALUE!</v>
      </c>
      <c r="I17" s="45">
        <f t="shared" si="2"/>
        <v>0</v>
      </c>
      <c r="J17" s="32"/>
      <c r="K17" s="47">
        <f>IF($P17="A",SUMIFS(K18:K$181,$A18:$A$181,LEFT($A17,$Q17)&amp;"*",$P18:$P$181,"R"),0)</f>
        <v>0</v>
      </c>
      <c r="L17" s="47">
        <f>IF($P17="A",SUMIFS(L18:L$181,$A18:$A$181,LEFT($A17,$Q17)&amp;"*",$P18:$P$181,"R"),0)</f>
        <v>0</v>
      </c>
      <c r="M17" s="47">
        <f>IF($P17="A",SUMIFS(M18:M$181,$A18:$A$181,LEFT($A17,$Q17)&amp;"*",$P18:$P$181,"R"),0)</f>
        <v>0</v>
      </c>
      <c r="N17" s="47">
        <f>IF($P17="A",SUMIFS(N18:N$181,$A18:$A$181,LEFT($A17,$Q17)&amp;"*",$P18:$P$181,"R"),0)</f>
        <v>0</v>
      </c>
      <c r="O17" s="47">
        <f>IF($P17="A",SUMIFS(O18:O$181,$A18:$A$181,LEFT($A17,$Q17)&amp;"*",$P18:$P$181,"R"),0)</f>
        <v>0</v>
      </c>
      <c r="P17" s="34" t="str">
        <f t="shared" si="3"/>
        <v>R</v>
      </c>
      <c r="Q17" s="34">
        <f t="shared" si="0"/>
        <v>4</v>
      </c>
      <c r="R17" s="35" t="e">
        <f t="shared" si="1"/>
        <v>#VALUE!</v>
      </c>
      <c r="S17" s="36">
        <v>1</v>
      </c>
      <c r="T17" s="37">
        <v>1</v>
      </c>
      <c r="U17" s="5"/>
      <c r="V17" s="32"/>
      <c r="W17" s="32"/>
      <c r="X17" s="32"/>
      <c r="Y17" s="32"/>
      <c r="Z17" s="32"/>
      <c r="AA17" s="38"/>
    </row>
    <row r="18" spans="1:27" s="39" customFormat="1" ht="15.75" hidden="1" customHeight="1" x14ac:dyDescent="0.25">
      <c r="A18" s="40" t="s">
        <v>29</v>
      </c>
      <c r="B18" s="40"/>
      <c r="C18" s="41" t="str">
        <f>IFERROR(INDEX('[1]Balanza Egresos'!A$1:C$65536,MATCH(A18,'[1]Balanza Egresos'!A$1:A$65536,0),2),"SIN CUENTA")</f>
        <v>SIN CUENTA</v>
      </c>
      <c r="D18" s="42" t="e">
        <f>IF($P18="A",SUMIFS(D19:D$181,$A19:$A$181,LEFT($A18,$Q18)&amp;"*",$P19:$P$181,"R"),SUMIFS('[1]Balanza Egresos'!$F$1:$F$65536,'[1]Balanza Egresos'!$A$1:$A$65536,$A18))</f>
        <v>#VALUE!</v>
      </c>
      <c r="E18" s="42" t="e">
        <f>IF($P18="A",SUMIFS(E19:E$181,$A19:$A$181,LEFT($A18,$Q18)&amp;"*",$P19:$P$181,"R"),((H18/[1]Parametros!$E$12)*12)+$I18)</f>
        <v>#VALUE!</v>
      </c>
      <c r="F18" s="30">
        <f>IF($P18="A",SUMIFS(F19:F$181,$A19:$A$181,LEFT($A18,$Q18)&amp;"*",$P19:$P$181,"R"),K18+L18+M18+N18+O18)</f>
        <v>0</v>
      </c>
      <c r="G18" s="44"/>
      <c r="H18" s="42" t="e">
        <f>IF($P18="A",SUMIFS(H19:H$181,$A19:$A$181,LEFT($A18,$Q18)&amp;"*",$P19:$P$181,"R"),SUMIFS('[1]Balanza Egresos'!$V$1:$V$65536,'[1]Balanza Egresos'!$A$1:$A$65536,$A18))</f>
        <v>#VALUE!</v>
      </c>
      <c r="I18" s="42">
        <f t="shared" si="2"/>
        <v>0</v>
      </c>
      <c r="J18" s="32"/>
      <c r="K18" s="33">
        <f>IF($P18="A",SUMIFS(K19:K$181,$A19:$A$181,LEFT($A18,$Q18)&amp;"*",$P19:$P$181,"R"),0)</f>
        <v>0</v>
      </c>
      <c r="L18" s="33">
        <f>IF($P18="A",SUMIFS(L19:L$181,$A19:$A$181,LEFT($A18,$Q18)&amp;"*",$P19:$P$181,"R"),0)</f>
        <v>0</v>
      </c>
      <c r="M18" s="33">
        <f>IF($P18="A",SUMIFS(M19:M$181,$A19:$A$181,LEFT($A18,$Q18)&amp;"*",$P19:$P$181,"R"),0)</f>
        <v>0</v>
      </c>
      <c r="N18" s="33">
        <f>IF($P18="A",SUMIFS(N19:N$181,$A19:$A$181,LEFT($A18,$Q18)&amp;"*",$P19:$P$181,"R"),0)</f>
        <v>0</v>
      </c>
      <c r="O18" s="33">
        <f>IF($P18="A",SUMIFS(O19:O$181,$A19:$A$181,LEFT($A18,$Q18)&amp;"*",$P19:$P$181,"R"),0)</f>
        <v>0</v>
      </c>
      <c r="P18" s="34" t="str">
        <f t="shared" si="3"/>
        <v>A</v>
      </c>
      <c r="Q18" s="34">
        <f t="shared" si="0"/>
        <v>3</v>
      </c>
      <c r="R18" s="35" t="e">
        <f t="shared" si="1"/>
        <v>#VALUE!</v>
      </c>
      <c r="S18" s="36">
        <v>1</v>
      </c>
      <c r="T18" s="37" t="s">
        <v>21</v>
      </c>
      <c r="U18" s="5"/>
      <c r="V18" s="32"/>
      <c r="W18" s="32"/>
      <c r="X18" s="32"/>
      <c r="Y18" s="32"/>
      <c r="Z18" s="32"/>
      <c r="AA18" s="38"/>
    </row>
    <row r="19" spans="1:27" s="39" customFormat="1" ht="15.75" hidden="1" customHeight="1" x14ac:dyDescent="0.25">
      <c r="A19" s="40" t="s">
        <v>30</v>
      </c>
      <c r="B19" s="40"/>
      <c r="C19" s="41" t="str">
        <f>IFERROR(INDEX('[1]Balanza Egresos'!A$1:C$65536,MATCH(A19,'[1]Balanza Egresos'!A$1:A$65536,0),2),"SIN CUENTA")</f>
        <v>SIN CUENTA</v>
      </c>
      <c r="D19" s="42" t="e">
        <f>IF($P19="A",SUMIFS(D20:D$181,$A20:$A$181,LEFT($A19,$Q19)&amp;"*",$P20:$P$181,"R"),SUMIFS('[1]Balanza Egresos'!$F$1:$F$65536,'[1]Balanza Egresos'!$A$1:$A$65536,$A19))</f>
        <v>#VALUE!</v>
      </c>
      <c r="E19" s="42" t="e">
        <f>IF($P19="A",SUMIFS(E20:E$181,$A20:$A$181,LEFT($A19,$Q19)&amp;"*",$P20:$P$181,"R"),((H19/[1]Parametros!$E$12)*12)+$I19)</f>
        <v>#VALUE!</v>
      </c>
      <c r="F19" s="30">
        <f>IF($P19="A",SUMIFS(F20:F$181,$A20:$A$181,LEFT($A19,$Q19)&amp;"*",$P20:$P$181,"R"),K19+L19+M19+N19+O19)</f>
        <v>0</v>
      </c>
      <c r="G19" s="44"/>
      <c r="H19" s="45" t="e">
        <f>IF($P19="A",SUMIFS(H20:H$181,$A20:$A$181,LEFT($A19,$Q19)&amp;"*",$P20:$P$181,"R"),SUMIFS('[1]Balanza Egresos'!$V$1:$V$65536,'[1]Balanza Egresos'!$A$1:$A$65536,$A19))</f>
        <v>#VALUE!</v>
      </c>
      <c r="I19" s="45">
        <f t="shared" si="2"/>
        <v>0</v>
      </c>
      <c r="J19" s="32"/>
      <c r="K19" s="47">
        <f>IF($P19="A",SUMIFS(K20:K$181,$A20:$A$181,LEFT($A19,$Q19)&amp;"*",$P20:$P$181,"R"),0)</f>
        <v>0</v>
      </c>
      <c r="L19" s="47">
        <f>IF($P19="A",SUMIFS(L20:L$181,$A20:$A$181,LEFT($A19,$Q19)&amp;"*",$P20:$P$181,"R"),0)</f>
        <v>0</v>
      </c>
      <c r="M19" s="47">
        <f>IF($P19="A",SUMIFS(M20:M$181,$A20:$A$181,LEFT($A19,$Q19)&amp;"*",$P20:$P$181,"R"),0)</f>
        <v>0</v>
      </c>
      <c r="N19" s="47">
        <f>IF($P19="A",SUMIFS(N20:N$181,$A20:$A$181,LEFT($A19,$Q19)&amp;"*",$P20:$P$181,"R"),0)</f>
        <v>0</v>
      </c>
      <c r="O19" s="47">
        <f>IF($P19="A",SUMIFS(O20:O$181,$A20:$A$181,LEFT($A19,$Q19)&amp;"*",$P20:$P$181,"R"),0)</f>
        <v>0</v>
      </c>
      <c r="P19" s="34" t="str">
        <f t="shared" si="3"/>
        <v>R</v>
      </c>
      <c r="Q19" s="34">
        <f t="shared" si="0"/>
        <v>4</v>
      </c>
      <c r="R19" s="35" t="e">
        <f t="shared" si="1"/>
        <v>#VALUE!</v>
      </c>
      <c r="S19" s="36">
        <v>1</v>
      </c>
      <c r="T19" s="37">
        <v>1</v>
      </c>
      <c r="U19" s="5"/>
      <c r="V19" s="32"/>
      <c r="W19" s="32"/>
      <c r="X19" s="32"/>
      <c r="Y19" s="32"/>
      <c r="Z19" s="32"/>
      <c r="AA19" s="38"/>
    </row>
    <row r="20" spans="1:27" s="39" customFormat="1" ht="15.75" customHeight="1" x14ac:dyDescent="0.25">
      <c r="A20" s="40" t="s">
        <v>31</v>
      </c>
      <c r="B20" s="40"/>
      <c r="C20" s="41" t="str">
        <f>IFERROR(INDEX('[1]Balanza Egresos'!A$1:C$65536,MATCH(A20,'[1]Balanza Egresos'!A$1:A$65536,0),2),"SIN CUENTA")</f>
        <v xml:space="preserve">  Equipo de cómputo y de tecnologías de la información</v>
      </c>
      <c r="D20" s="42">
        <v>78500</v>
      </c>
      <c r="E20" s="42">
        <v>55039.88</v>
      </c>
      <c r="F20" s="30">
        <f>IF($P20="A",SUMIFS(F21:F$181,$A21:$A$181,LEFT($A20,$Q20)&amp;"*",$P21:$P$181,"R"),K20+L20+M20+N20+O20)</f>
        <v>0</v>
      </c>
      <c r="G20" s="44"/>
      <c r="H20" s="45" t="e">
        <f>IF($P20="A",SUMIFS(H21:H$181,$A21:$A$181,LEFT($A20,$Q20)&amp;"*",$P21:$P$181,"R"),SUMIFS('[1]Balanza Egresos'!$V$1:$V$65536,'[1]Balanza Egresos'!$A$1:$A$65536,$A20))</f>
        <v>#VALUE!</v>
      </c>
      <c r="I20" s="45">
        <f t="shared" si="2"/>
        <v>0</v>
      </c>
      <c r="J20" s="32"/>
      <c r="K20" s="47">
        <f>IF($P20="A",SUMIFS(K21:K$181,$A21:$A$181,LEFT($A20,$Q20)&amp;"*",$P21:$P$181,"R"),0)</f>
        <v>0</v>
      </c>
      <c r="L20" s="47">
        <f>IF($P20="A",SUMIFS(L21:L$181,$A21:$A$181,LEFT($A20,$Q20)&amp;"*",$P21:$P$181,"R"),0)</f>
        <v>0</v>
      </c>
      <c r="M20" s="47">
        <f>IF($P20="A",SUMIFS(M21:M$181,$A21:$A$181,LEFT($A20,$Q20)&amp;"*",$P21:$P$181,"R"),0)</f>
        <v>0</v>
      </c>
      <c r="N20" s="47">
        <f>IF($P20="A",SUMIFS(N21:N$181,$A21:$A$181,LEFT($A20,$Q20)&amp;"*",$P21:$P$181,"R"),0)</f>
        <v>0</v>
      </c>
      <c r="O20" s="47">
        <f>IF($P20="A",SUMIFS(O21:O$181,$A21:$A$181,LEFT($A20,$Q20)&amp;"*",$P21:$P$181,"R"),0)</f>
        <v>0</v>
      </c>
      <c r="P20" s="34" t="str">
        <f t="shared" si="3"/>
        <v>A</v>
      </c>
      <c r="Q20" s="34">
        <f>IF(RIGHT(A20,4)="0000",1,IF(RIGHT(A20,3)="000",2,IF(RIGHT(A20,2)="00",3,4)))</f>
        <v>3</v>
      </c>
      <c r="R20" s="35" t="e">
        <f t="shared" si="1"/>
        <v>#VALUE!</v>
      </c>
      <c r="S20" s="36">
        <v>1</v>
      </c>
      <c r="T20" s="37">
        <v>1</v>
      </c>
      <c r="U20" s="5"/>
      <c r="V20" s="32"/>
      <c r="W20" s="32"/>
      <c r="X20" s="32"/>
      <c r="Y20" s="32"/>
      <c r="Z20" s="32"/>
      <c r="AA20" s="38"/>
    </row>
    <row r="21" spans="1:27" s="39" customFormat="1" ht="15.75" customHeight="1" x14ac:dyDescent="0.25">
      <c r="A21" s="40" t="s">
        <v>32</v>
      </c>
      <c r="B21" s="40"/>
      <c r="C21" s="41" t="str">
        <f>IFERROR(INDEX('[1]Balanza Egresos'!A$1:C$65536,MATCH(A21,'[1]Balanza Egresos'!A$1:A$65536,0),2),"SIN CUENTA")</f>
        <v xml:space="preserve">  Equipo de cómputo y de tecnología de la información</v>
      </c>
      <c r="D21" s="42">
        <v>78500</v>
      </c>
      <c r="E21" s="42">
        <v>55039.88</v>
      </c>
      <c r="F21" s="30">
        <f>IF($P21="A",SUMIFS(F22:F$181,$A22:$A$181,LEFT($A21,$Q21)&amp;"*",$P22:$P$181,"R"),K21+L21+M21+N21+O21)</f>
        <v>0</v>
      </c>
      <c r="G21" s="44"/>
      <c r="H21" s="45" t="e">
        <f>IF($P21="A",SUMIFS(H22:H$181,$A22:$A$181,LEFT($A21,$Q21)&amp;"*",$P22:$P$181,"R"),SUMIFS('[1]Balanza Egresos'!$V$1:$V$65536,'[1]Balanza Egresos'!$A$1:$A$65536,$A21))</f>
        <v>#VALUE!</v>
      </c>
      <c r="I21" s="45">
        <f t="shared" si="2"/>
        <v>0</v>
      </c>
      <c r="J21" s="32"/>
      <c r="K21" s="47">
        <f>IF($P21="A",SUMIFS(K22:K$181,$A22:$A$181,LEFT($A21,$Q21)&amp;"*",$P22:$P$181,"R"),0)</f>
        <v>0</v>
      </c>
      <c r="L21" s="47">
        <f>IF($P21="A",SUMIFS(L22:L$181,$A22:$A$181,LEFT($A21,$Q21)&amp;"*",$P22:$P$181,"R"),0)</f>
        <v>0</v>
      </c>
      <c r="M21" s="47">
        <f>IF($P21="A",SUMIFS(M22:M$181,$A22:$A$181,LEFT($A21,$Q21)&amp;"*",$P22:$P$181,"R"),0)</f>
        <v>0</v>
      </c>
      <c r="N21" s="47">
        <f>IF($P21="A",SUMIFS(N22:N$181,$A22:$A$181,LEFT($A21,$Q21)&amp;"*",$P22:$P$181,"R"),0)</f>
        <v>0</v>
      </c>
      <c r="O21" s="47">
        <f>IF($P21="A",SUMIFS(O22:O$181,$A22:$A$181,LEFT($A21,$Q21)&amp;"*",$P22:$P$181,"R"),0)</f>
        <v>0</v>
      </c>
      <c r="P21" s="34" t="str">
        <f t="shared" si="3"/>
        <v>R</v>
      </c>
      <c r="Q21" s="34">
        <f t="shared" ref="Q21:Q87" si="4">IF(RIGHT(A21,4)="0000",1,IF(RIGHT(A21,3)="000",2,IF(RIGHT(A21,2)="00",3,4)))</f>
        <v>4</v>
      </c>
      <c r="R21" s="35" t="e">
        <f t="shared" si="1"/>
        <v>#VALUE!</v>
      </c>
      <c r="S21" s="36">
        <v>1</v>
      </c>
      <c r="T21" s="37">
        <v>1</v>
      </c>
      <c r="U21" s="5"/>
      <c r="V21" s="32"/>
      <c r="W21" s="32"/>
      <c r="X21" s="32"/>
      <c r="Y21" s="32"/>
      <c r="Z21" s="32"/>
      <c r="AA21" s="38"/>
    </row>
    <row r="22" spans="1:27" s="39" customFormat="1" ht="15.75" hidden="1" customHeight="1" x14ac:dyDescent="0.25">
      <c r="A22" s="40" t="s">
        <v>33</v>
      </c>
      <c r="B22" s="40"/>
      <c r="C22" s="41" t="str">
        <f>IFERROR(INDEX('[1]Balanza Egresos'!A$1:C$65536,MATCH(A22,'[1]Balanza Egresos'!A$1:A$65536,0),2),"SIN CUENTA")</f>
        <v>SIN CUENTA</v>
      </c>
      <c r="D22" s="42" t="e">
        <f>IF($P22="A",SUMIFS(D23:D$181,$A23:$A$181,LEFT($A22,$Q22)&amp;"*",$P23:$P$181,"R"),SUMIFS('[1]Balanza Egresos'!$F$1:$F$65536,'[1]Balanza Egresos'!$A$1:$A$65536,$A22))</f>
        <v>#VALUE!</v>
      </c>
      <c r="E22" s="42" t="e">
        <f>IF($P22="A",SUMIFS(E23:E$181,$A23:$A$181,LEFT($A22,$Q22)&amp;"*",$P23:$P$181,"R"),((H22/[1]Parametros!$E$12)*12)+$I22)</f>
        <v>#VALUE!</v>
      </c>
      <c r="F22" s="30">
        <f>IF($P22="A",SUMIFS(F23:F$181,$A23:$A$181,LEFT($A22,$Q22)&amp;"*",$P23:$P$181,"R"),K22+L22+M22+N22+O22)</f>
        <v>0</v>
      </c>
      <c r="G22" s="44"/>
      <c r="H22" s="45" t="e">
        <f>IF($P22="A",SUMIFS(H23:H$181,$A23:$A$181,LEFT($A22,$Q22)&amp;"*",$P23:$P$181,"R"),SUMIFS('[1]Balanza Egresos'!$V$1:$V$65536,'[1]Balanza Egresos'!$A$1:$A$65536,$A22))</f>
        <v>#VALUE!</v>
      </c>
      <c r="I22" s="45">
        <f t="shared" si="2"/>
        <v>0</v>
      </c>
      <c r="J22" s="32"/>
      <c r="K22" s="47">
        <f>IF($P22="A",SUMIFS(K23:K$181,$A23:$A$181,LEFT($A22,$Q22)&amp;"*",$P23:$P$181,"R"),0)</f>
        <v>0</v>
      </c>
      <c r="L22" s="47">
        <f>IF($P22="A",SUMIFS(L23:L$181,$A23:$A$181,LEFT($A22,$Q22)&amp;"*",$P23:$P$181,"R"),0)</f>
        <v>0</v>
      </c>
      <c r="M22" s="47">
        <f>IF($P22="A",SUMIFS(M23:M$181,$A23:$A$181,LEFT($A22,$Q22)&amp;"*",$P23:$P$181,"R"),0)</f>
        <v>0</v>
      </c>
      <c r="N22" s="47">
        <f>IF($P22="A",SUMIFS(N23:N$181,$A23:$A$181,LEFT($A22,$Q22)&amp;"*",$P23:$P$181,"R"),0)</f>
        <v>0</v>
      </c>
      <c r="O22" s="47">
        <f>IF($P22="A",SUMIFS(O23:O$181,$A23:$A$181,LEFT($A22,$Q22)&amp;"*",$P23:$P$181,"R"),0)</f>
        <v>0</v>
      </c>
      <c r="P22" s="34" t="str">
        <f t="shared" si="3"/>
        <v>A</v>
      </c>
      <c r="Q22" s="34">
        <f t="shared" si="4"/>
        <v>3</v>
      </c>
      <c r="R22" s="35" t="e">
        <f t="shared" si="1"/>
        <v>#VALUE!</v>
      </c>
      <c r="S22" s="36">
        <v>1</v>
      </c>
      <c r="T22" s="37">
        <v>1</v>
      </c>
      <c r="U22" s="5"/>
      <c r="V22" s="32"/>
      <c r="W22" s="32"/>
      <c r="X22" s="32"/>
      <c r="Y22" s="32"/>
      <c r="Z22" s="32"/>
      <c r="AA22" s="38"/>
    </row>
    <row r="23" spans="1:27" s="39" customFormat="1" ht="15.75" hidden="1" customHeight="1" x14ac:dyDescent="0.25">
      <c r="A23" s="40" t="s">
        <v>34</v>
      </c>
      <c r="B23" s="40"/>
      <c r="C23" s="41" t="str">
        <f>IFERROR(INDEX('[1]Balanza Egresos'!A$1:C$65536,MATCH(A23,'[1]Balanza Egresos'!A$1:A$65536,0),2),"SIN CUENTA")</f>
        <v>SIN CUENTA</v>
      </c>
      <c r="D23" s="42" t="e">
        <f>IF($P23="A",SUMIFS(D24:D$181,$A24:$A$181,LEFT($A23,$Q23)&amp;"*",$P24:$P$181,"R"),SUMIFS('[1]Balanza Egresos'!$F$1:$F$65536,'[1]Balanza Egresos'!$A$1:$A$65536,$A23))</f>
        <v>#VALUE!</v>
      </c>
      <c r="E23" s="42" t="e">
        <f>IF($P23="A",SUMIFS(E24:E$181,$A24:$A$181,LEFT($A23,$Q23)&amp;"*",$P24:$P$181,"R"),((H23/[1]Parametros!$E$12)*12)+$I23)</f>
        <v>#VALUE!</v>
      </c>
      <c r="F23" s="30">
        <f>IF($P23="A",SUMIFS(F24:F$181,$A24:$A$181,LEFT($A23,$Q23)&amp;"*",$P24:$P$181,"R"),K23+L23+M23+N23+O23)</f>
        <v>0</v>
      </c>
      <c r="G23" s="44"/>
      <c r="H23" s="45" t="e">
        <f>IF($P23="A",SUMIFS(H24:H$181,$A24:$A$181,LEFT($A23,$Q23)&amp;"*",$P24:$P$181,"R"),SUMIFS('[1]Balanza Egresos'!$V$1:$V$65536,'[1]Balanza Egresos'!$A$1:$A$65536,$A23))</f>
        <v>#VALUE!</v>
      </c>
      <c r="I23" s="45">
        <f t="shared" si="2"/>
        <v>0</v>
      </c>
      <c r="J23" s="32"/>
      <c r="K23" s="47">
        <f>IF($P23="A",SUMIFS(K24:K$181,$A24:$A$181,LEFT($A23,$Q23)&amp;"*",$P24:$P$181,"R"),0)</f>
        <v>0</v>
      </c>
      <c r="L23" s="47">
        <f>IF($P23="A",SUMIFS(L24:L$181,$A24:$A$181,LEFT($A23,$Q23)&amp;"*",$P24:$P$181,"R"),0)</f>
        <v>0</v>
      </c>
      <c r="M23" s="47">
        <f>IF($P23="A",SUMIFS(M24:M$181,$A24:$A$181,LEFT($A23,$Q23)&amp;"*",$P24:$P$181,"R"),0)</f>
        <v>0</v>
      </c>
      <c r="N23" s="47">
        <f>IF($P23="A",SUMIFS(N24:N$181,$A24:$A$181,LEFT($A23,$Q23)&amp;"*",$P24:$P$181,"R"),0)</f>
        <v>0</v>
      </c>
      <c r="O23" s="47">
        <f>IF($P23="A",SUMIFS(O24:O$181,$A24:$A$181,LEFT($A23,$Q23)&amp;"*",$P24:$P$181,"R"),0)</f>
        <v>0</v>
      </c>
      <c r="P23" s="34" t="str">
        <f t="shared" si="3"/>
        <v>R</v>
      </c>
      <c r="Q23" s="34">
        <f t="shared" si="4"/>
        <v>4</v>
      </c>
      <c r="R23" s="35" t="e">
        <f t="shared" si="1"/>
        <v>#VALUE!</v>
      </c>
      <c r="S23" s="36">
        <v>1</v>
      </c>
      <c r="T23" s="37">
        <v>1</v>
      </c>
      <c r="U23" s="5"/>
      <c r="V23" s="32"/>
      <c r="W23" s="32"/>
      <c r="X23" s="32"/>
      <c r="Y23" s="32"/>
      <c r="Z23" s="32"/>
      <c r="AA23" s="38"/>
    </row>
    <row r="24" spans="1:27" s="39" customFormat="1" ht="15.75" hidden="1" customHeight="1" x14ac:dyDescent="0.25">
      <c r="A24" s="40" t="s">
        <v>35</v>
      </c>
      <c r="B24" s="40"/>
      <c r="C24" s="41" t="str">
        <f>IFERROR(INDEX('[1]Balanza Egresos'!A$1:C$65536,MATCH(A24,'[1]Balanza Egresos'!A$1:A$65536,0),2),"SIN CUENTA")</f>
        <v>SIN CUENTA</v>
      </c>
      <c r="D24" s="42" t="e">
        <f>IF($P24="A",SUMIFS(D25:D$181,$A25:$A$181,LEFT($A24,$Q24)&amp;"*",$P25:$P$181,"R"),SUMIFS('[1]Balanza Egresos'!$F$1:$F$65536,'[1]Balanza Egresos'!$A$1:$A$65536,$A24))</f>
        <v>#VALUE!</v>
      </c>
      <c r="E24" s="42" t="e">
        <f>IF($P24="A",SUMIFS(E25:E$181,$A25:$A$181,LEFT($A24,$Q24)&amp;"*",$P25:$P$181,"R"),((H24/[1]Parametros!$E$12)*12)+$I24)</f>
        <v>#VALUE!</v>
      </c>
      <c r="F24" s="30">
        <f>IF($P24="A",SUMIFS(F25:F$181,$A25:$A$181,LEFT($A24,$Q24)&amp;"*",$P25:$P$181,"R"),K24+L24+M24+N24+O24)</f>
        <v>0</v>
      </c>
      <c r="G24" s="44"/>
      <c r="H24" s="45" t="e">
        <f>IF($P24="A",SUMIFS(H25:H$181,$A25:$A$181,LEFT($A24,$Q24)&amp;"*",$P25:$P$181,"R"),SUMIFS('[1]Balanza Egresos'!$V$1:$V$65536,'[1]Balanza Egresos'!$A$1:$A$65536,$A24))</f>
        <v>#VALUE!</v>
      </c>
      <c r="I24" s="45">
        <f t="shared" si="2"/>
        <v>0</v>
      </c>
      <c r="J24" s="32"/>
      <c r="K24" s="47">
        <f>IF($P24="A",SUMIFS(K25:K$181,$A25:$A$181,LEFT($A24,$Q24)&amp;"*",$P25:$P$181,"R"),0)</f>
        <v>0</v>
      </c>
      <c r="L24" s="47">
        <f>IF($P24="A",SUMIFS(L25:L$181,$A25:$A$181,LEFT($A24,$Q24)&amp;"*",$P25:$P$181,"R"),0)</f>
        <v>0</v>
      </c>
      <c r="M24" s="47">
        <f>IF($P24="A",SUMIFS(M25:M$181,$A25:$A$181,LEFT($A24,$Q24)&amp;"*",$P25:$P$181,"R"),0)</f>
        <v>0</v>
      </c>
      <c r="N24" s="47">
        <f>IF($P24="A",SUMIFS(N25:N$181,$A25:$A$181,LEFT($A24,$Q24)&amp;"*",$P25:$P$181,"R"),0)</f>
        <v>0</v>
      </c>
      <c r="O24" s="47">
        <f>IF($P24="A",SUMIFS(O25:O$181,$A25:$A$181,LEFT($A24,$Q24)&amp;"*",$P25:$P$181,"R"),0)</f>
        <v>0</v>
      </c>
      <c r="P24" s="34" t="str">
        <f t="shared" si="3"/>
        <v>A</v>
      </c>
      <c r="Q24" s="34">
        <f t="shared" si="4"/>
        <v>2</v>
      </c>
      <c r="R24" s="35" t="e">
        <f t="shared" si="1"/>
        <v>#VALUE!</v>
      </c>
      <c r="S24" s="36">
        <v>1</v>
      </c>
      <c r="T24" s="37">
        <v>1</v>
      </c>
      <c r="U24" s="5"/>
      <c r="V24" s="32"/>
      <c r="W24" s="32"/>
      <c r="X24" s="32"/>
      <c r="Y24" s="32"/>
      <c r="Z24" s="32"/>
      <c r="AA24" s="38"/>
    </row>
    <row r="25" spans="1:27" s="39" customFormat="1" ht="15.75" hidden="1" customHeight="1" x14ac:dyDescent="0.25">
      <c r="A25" s="40" t="s">
        <v>36</v>
      </c>
      <c r="B25" s="40"/>
      <c r="C25" s="41" t="str">
        <f>IFERROR(INDEX('[1]Balanza Egresos'!A$1:C$65536,MATCH(A25,'[1]Balanza Egresos'!A$1:A$65536,0),2),"SIN CUENTA")</f>
        <v>SIN CUENTA</v>
      </c>
      <c r="D25" s="42" t="e">
        <f>IF($P25="A",SUMIFS(D26:D$181,$A26:$A$181,LEFT($A25,$Q25)&amp;"*",$P26:$P$181,"R"),SUMIFS('[1]Balanza Egresos'!$F$1:$F$65536,'[1]Balanza Egresos'!$A$1:$A$65536,$A25))</f>
        <v>#VALUE!</v>
      </c>
      <c r="E25" s="42" t="e">
        <f>IF($P25="A",SUMIFS(E26:E$181,$A26:$A$181,LEFT($A25,$Q25)&amp;"*",$P26:$P$181,"R"),((H25/[1]Parametros!$E$12)*12)+$I25)</f>
        <v>#VALUE!</v>
      </c>
      <c r="F25" s="30">
        <f>IF($P25="A",SUMIFS(F26:F$181,$A26:$A$181,LEFT($A25,$Q25)&amp;"*",$P26:$P$181,"R"),K25+L25+M25+N25+O25)</f>
        <v>0</v>
      </c>
      <c r="G25" s="44"/>
      <c r="H25" s="45" t="e">
        <f>IF($P25="A",SUMIFS(H26:H$181,$A26:$A$181,LEFT($A25,$Q25)&amp;"*",$P26:$P$181,"R"),SUMIFS('[1]Balanza Egresos'!$V$1:$V$65536,'[1]Balanza Egresos'!$A$1:$A$65536,$A25))</f>
        <v>#VALUE!</v>
      </c>
      <c r="I25" s="45">
        <f t="shared" si="2"/>
        <v>0</v>
      </c>
      <c r="J25" s="32"/>
      <c r="K25" s="47">
        <f>IF($P25="A",SUMIFS(K26:K$181,$A26:$A$181,LEFT($A25,$Q25)&amp;"*",$P26:$P$181,"R"),0)</f>
        <v>0</v>
      </c>
      <c r="L25" s="47">
        <f>IF($P25="A",SUMIFS(L26:L$181,$A26:$A$181,LEFT($A25,$Q25)&amp;"*",$P26:$P$181,"R"),0)</f>
        <v>0</v>
      </c>
      <c r="M25" s="47">
        <f>IF($P25="A",SUMIFS(M26:M$181,$A26:$A$181,LEFT($A25,$Q25)&amp;"*",$P26:$P$181,"R"),0)</f>
        <v>0</v>
      </c>
      <c r="N25" s="47">
        <f>IF($P25="A",SUMIFS(N26:N$181,$A26:$A$181,LEFT($A25,$Q25)&amp;"*",$P26:$P$181,"R"),0)</f>
        <v>0</v>
      </c>
      <c r="O25" s="47">
        <f>IF($P25="A",SUMIFS(O26:O$181,$A26:$A$181,LEFT($A25,$Q25)&amp;"*",$P26:$P$181,"R"),0)</f>
        <v>0</v>
      </c>
      <c r="P25" s="34" t="str">
        <f t="shared" si="3"/>
        <v>A</v>
      </c>
      <c r="Q25" s="34">
        <f t="shared" si="4"/>
        <v>3</v>
      </c>
      <c r="R25" s="35" t="e">
        <f t="shared" si="1"/>
        <v>#VALUE!</v>
      </c>
      <c r="S25" s="36">
        <v>1</v>
      </c>
      <c r="T25" s="37">
        <v>1</v>
      </c>
      <c r="U25" s="5"/>
      <c r="V25" s="32"/>
      <c r="W25" s="32"/>
      <c r="X25" s="32"/>
      <c r="Y25" s="32"/>
      <c r="Z25" s="32"/>
      <c r="AA25" s="38"/>
    </row>
    <row r="26" spans="1:27" s="39" customFormat="1" ht="15.75" hidden="1" customHeight="1" x14ac:dyDescent="0.25">
      <c r="A26" s="40" t="s">
        <v>37</v>
      </c>
      <c r="B26" s="40"/>
      <c r="C26" s="41" t="str">
        <f>IFERROR(INDEX('[1]Balanza Egresos'!A$1:C$65536,MATCH(A26,'[1]Balanza Egresos'!A$1:A$65536,0),2),"SIN CUENTA")</f>
        <v>SIN CUENTA</v>
      </c>
      <c r="D26" s="42" t="e">
        <f>IF($P26="A",SUMIFS(D27:D$181,$A27:$A$181,LEFT($A26,$Q26)&amp;"*",$P27:$P$181,"R"),SUMIFS('[1]Balanza Egresos'!$F$1:$F$65536,'[1]Balanza Egresos'!$A$1:$A$65536,$A26))</f>
        <v>#VALUE!</v>
      </c>
      <c r="E26" s="42" t="e">
        <f>IF($P26="A",SUMIFS(E27:E$181,$A27:$A$181,LEFT($A26,$Q26)&amp;"*",$P27:$P$181,"R"),((H26/[1]Parametros!$E$12)*12)+$I26)</f>
        <v>#VALUE!</v>
      </c>
      <c r="F26" s="30">
        <f>IF($P26="A",SUMIFS(F27:F$181,$A27:$A$181,LEFT($A26,$Q26)&amp;"*",$P27:$P$181,"R"),K26+L26+M26+N26+O26)</f>
        <v>0</v>
      </c>
      <c r="G26" s="46"/>
      <c r="H26" s="45" t="e">
        <f>IF($P26="A",SUMIFS(H27:H$181,$A27:$A$181,LEFT($A26,$Q26)&amp;"*",$P27:$P$181,"R"),SUMIFS('[1]Balanza Egresos'!$V$1:$V$65536,'[1]Balanza Egresos'!$A$1:$A$65536,$A26))</f>
        <v>#VALUE!</v>
      </c>
      <c r="I26" s="45">
        <f t="shared" si="2"/>
        <v>0</v>
      </c>
      <c r="J26" s="32"/>
      <c r="K26" s="47">
        <f>IF($P26="A",SUMIFS(K27:K$181,$A27:$A$181,LEFT($A26,$Q26)&amp;"*",$P27:$P$181,"R"),0)</f>
        <v>0</v>
      </c>
      <c r="L26" s="47">
        <f>IF($P26="A",SUMIFS(L27:L$181,$A27:$A$181,LEFT($A26,$Q26)&amp;"*",$P27:$P$181,"R"),0)</f>
        <v>0</v>
      </c>
      <c r="M26" s="47">
        <f>IF($P26="A",SUMIFS(M27:M$181,$A27:$A$181,LEFT($A26,$Q26)&amp;"*",$P27:$P$181,"R"),0)</f>
        <v>0</v>
      </c>
      <c r="N26" s="47">
        <f>IF($P26="A",SUMIFS(N27:N$181,$A27:$A$181,LEFT($A26,$Q26)&amp;"*",$P27:$P$181,"R"),0)</f>
        <v>0</v>
      </c>
      <c r="O26" s="47">
        <f>IF($P26="A",SUMIFS(O27:O$181,$A27:$A$181,LEFT($A26,$Q26)&amp;"*",$P27:$P$181,"R"),0)</f>
        <v>0</v>
      </c>
      <c r="P26" s="34" t="str">
        <f t="shared" si="3"/>
        <v>R</v>
      </c>
      <c r="Q26" s="34">
        <f t="shared" si="4"/>
        <v>4</v>
      </c>
      <c r="R26" s="35" t="e">
        <f t="shared" si="1"/>
        <v>#VALUE!</v>
      </c>
      <c r="S26" s="36">
        <v>1</v>
      </c>
      <c r="T26" s="37">
        <v>1</v>
      </c>
      <c r="U26" s="5"/>
      <c r="V26" s="32"/>
      <c r="W26" s="32"/>
      <c r="X26" s="32"/>
      <c r="Y26" s="32"/>
      <c r="Z26" s="32"/>
      <c r="AA26" s="38"/>
    </row>
    <row r="27" spans="1:27" s="39" customFormat="1" ht="15.75" hidden="1" customHeight="1" x14ac:dyDescent="0.25">
      <c r="A27" s="40" t="s">
        <v>38</v>
      </c>
      <c r="B27" s="40"/>
      <c r="C27" s="41" t="str">
        <f>IFERROR(INDEX('[1]Balanza Egresos'!A$1:C$65536,MATCH(A27,'[1]Balanza Egresos'!A$1:A$65536,0),2),"SIN CUENTA")</f>
        <v>SIN CUENTA</v>
      </c>
      <c r="D27" s="42" t="e">
        <f>IF($P27="A",SUMIFS(D28:D$181,$A28:$A$181,LEFT($A27,$Q27)&amp;"*",$P28:$P$181,"R"),SUMIFS('[1]Balanza Egresos'!$F$1:$F$65536,'[1]Balanza Egresos'!$A$1:$A$65536,$A27))</f>
        <v>#VALUE!</v>
      </c>
      <c r="E27" s="42" t="e">
        <f>IF($P27="A",SUMIFS(E28:E$181,$A28:$A$181,LEFT($A27,$Q27)&amp;"*",$P28:$P$181,"R"),((H27/[1]Parametros!$E$12)*12)+$I27)</f>
        <v>#VALUE!</v>
      </c>
      <c r="F27" s="30">
        <f>IF($P27="A",SUMIFS(F28:F$181,$A28:$A$181,LEFT($A27,$Q27)&amp;"*",$P28:$P$181,"R"),K27+L27+M27+N27+O27)</f>
        <v>0</v>
      </c>
      <c r="G27" s="44"/>
      <c r="H27" s="42" t="e">
        <f>IF($P27="A",SUMIFS(H28:H$181,$A28:$A$181,LEFT($A27,$Q27)&amp;"*",$P28:$P$181,"R"),SUMIFS('[1]Balanza Egresos'!$V$1:$V$65536,'[1]Balanza Egresos'!$A$1:$A$65536,$A27))</f>
        <v>#VALUE!</v>
      </c>
      <c r="I27" s="42">
        <f t="shared" si="2"/>
        <v>0</v>
      </c>
      <c r="J27" s="32"/>
      <c r="K27" s="47">
        <f>IF($P27="A",SUMIFS(K28:K$181,$A28:$A$181,LEFT($A27,$Q27)&amp;"*",$P28:$P$181,"R"),0)</f>
        <v>0</v>
      </c>
      <c r="L27" s="47">
        <f>IF($P27="A",SUMIFS(L28:L$181,$A28:$A$181,LEFT($A27,$Q27)&amp;"*",$P28:$P$181,"R"),0)</f>
        <v>0</v>
      </c>
      <c r="M27" s="47">
        <f>IF($P27="A",SUMIFS(M28:M$181,$A28:$A$181,LEFT($A27,$Q27)&amp;"*",$P28:$P$181,"R"),0)</f>
        <v>0</v>
      </c>
      <c r="N27" s="47">
        <f>IF($P27="A",SUMIFS(N28:N$181,$A28:$A$181,LEFT($A27,$Q27)&amp;"*",$P28:$P$181,"R"),0)</f>
        <v>0</v>
      </c>
      <c r="O27" s="47">
        <f>IF($P27="A",SUMIFS(O28:O$181,$A28:$A$181,LEFT($A27,$Q27)&amp;"*",$P28:$P$181,"R"),0)</f>
        <v>0</v>
      </c>
      <c r="P27" s="34" t="str">
        <f t="shared" si="3"/>
        <v>A</v>
      </c>
      <c r="Q27" s="34">
        <f t="shared" si="4"/>
        <v>3</v>
      </c>
      <c r="R27" s="35" t="e">
        <f t="shared" si="1"/>
        <v>#VALUE!</v>
      </c>
      <c r="S27" s="36">
        <v>1</v>
      </c>
      <c r="T27" s="37" t="s">
        <v>21</v>
      </c>
      <c r="U27" s="5"/>
      <c r="V27" s="32"/>
      <c r="W27" s="32"/>
      <c r="X27" s="32"/>
      <c r="Y27" s="32"/>
      <c r="Z27" s="32"/>
      <c r="AA27" s="38"/>
    </row>
    <row r="28" spans="1:27" s="39" customFormat="1" ht="15.75" hidden="1" customHeight="1" x14ac:dyDescent="0.25">
      <c r="A28" s="40" t="s">
        <v>39</v>
      </c>
      <c r="B28" s="40"/>
      <c r="C28" s="41" t="str">
        <f>IFERROR(INDEX('[1]Balanza Egresos'!A$1:C$65536,MATCH(A28,'[1]Balanza Egresos'!A$1:A$65536,0),2),"SIN CUENTA")</f>
        <v>SIN CUENTA</v>
      </c>
      <c r="D28" s="42" t="e">
        <f>IF($P28="A",SUMIFS(D29:D$181,$A29:$A$181,LEFT($A28,$Q28)&amp;"*",$P29:$P$181,"R"),SUMIFS('[1]Balanza Egresos'!$F$1:$F$65536,'[1]Balanza Egresos'!$A$1:$A$65536,$A28))</f>
        <v>#VALUE!</v>
      </c>
      <c r="E28" s="42" t="e">
        <f>IF($P28="A",SUMIFS(E29:E$181,$A29:$A$181,LEFT($A28,$Q28)&amp;"*",$P29:$P$181,"R"),((H28/[1]Parametros!$E$12)*12)+$I28)</f>
        <v>#VALUE!</v>
      </c>
      <c r="F28" s="30">
        <f>IF($P28="A",SUMIFS(F29:F$181,$A29:$A$181,LEFT($A28,$Q28)&amp;"*",$P29:$P$181,"R"),K28+L28+M28+N28+O28)</f>
        <v>0</v>
      </c>
      <c r="G28" s="44"/>
      <c r="H28" s="45" t="e">
        <f>IF($P28="A",SUMIFS(H29:H$181,$A29:$A$181,LEFT($A28,$Q28)&amp;"*",$P29:$P$181,"R"),SUMIFS('[1]Balanza Egresos'!$V$1:$V$65536,'[1]Balanza Egresos'!$A$1:$A$65536,$A28))</f>
        <v>#VALUE!</v>
      </c>
      <c r="I28" s="45">
        <f t="shared" si="2"/>
        <v>0</v>
      </c>
      <c r="J28" s="32"/>
      <c r="K28" s="47">
        <f>IF($P28="A",SUMIFS(K29:K$181,$A29:$A$181,LEFT($A28,$Q28)&amp;"*",$P29:$P$181,"R"),0)</f>
        <v>0</v>
      </c>
      <c r="L28" s="47">
        <f>IF($P28="A",SUMIFS(L29:L$181,$A29:$A$181,LEFT($A28,$Q28)&amp;"*",$P29:$P$181,"R"),0)</f>
        <v>0</v>
      </c>
      <c r="M28" s="47">
        <f>IF($P28="A",SUMIFS(M29:M$181,$A29:$A$181,LEFT($A28,$Q28)&amp;"*",$P29:$P$181,"R"),0)</f>
        <v>0</v>
      </c>
      <c r="N28" s="47">
        <f>IF($P28="A",SUMIFS(N29:N$181,$A29:$A$181,LEFT($A28,$Q28)&amp;"*",$P29:$P$181,"R"),0)</f>
        <v>0</v>
      </c>
      <c r="O28" s="47">
        <f>IF($P28="A",SUMIFS(O29:O$181,$A29:$A$181,LEFT($A28,$Q28)&amp;"*",$P29:$P$181,"R"),0)</f>
        <v>0</v>
      </c>
      <c r="P28" s="34" t="str">
        <f t="shared" si="3"/>
        <v>R</v>
      </c>
      <c r="Q28" s="34">
        <f t="shared" si="4"/>
        <v>4</v>
      </c>
      <c r="R28" s="35" t="e">
        <f t="shared" si="1"/>
        <v>#VALUE!</v>
      </c>
      <c r="S28" s="36">
        <v>1</v>
      </c>
      <c r="T28" s="37">
        <v>3</v>
      </c>
      <c r="U28" s="5"/>
      <c r="V28" s="32"/>
      <c r="W28" s="32"/>
      <c r="X28" s="32"/>
      <c r="Y28" s="32"/>
      <c r="Z28" s="32"/>
      <c r="AA28" s="38"/>
    </row>
    <row r="29" spans="1:27" s="39" customFormat="1" ht="15.75" hidden="1" customHeight="1" x14ac:dyDescent="0.25">
      <c r="A29" s="40" t="s">
        <v>40</v>
      </c>
      <c r="B29" s="40"/>
      <c r="C29" s="41" t="str">
        <f>IFERROR(INDEX('[1]Balanza Egresos'!A$1:C$65536,MATCH(A29,'[1]Balanza Egresos'!A$1:A$65536,0),2),"SIN CUENTA")</f>
        <v>SIN CUENTA</v>
      </c>
      <c r="D29" s="42" t="e">
        <f>IF($P29="A",SUMIFS(D30:D$181,$A30:$A$181,LEFT($A29,$Q29)&amp;"*",$P30:$P$181,"R"),SUMIFS('[1]Balanza Egresos'!$F$1:$F$65536,'[1]Balanza Egresos'!$A$1:$A$65536,$A29))</f>
        <v>#VALUE!</v>
      </c>
      <c r="E29" s="42" t="e">
        <f>IF($P29="A",SUMIFS(E30:E$181,$A30:$A$181,LEFT($A29,$Q29)&amp;"*",$P30:$P$181,"R"),((H29/[1]Parametros!$E$12)*12)+$I29)</f>
        <v>#VALUE!</v>
      </c>
      <c r="F29" s="30">
        <f>IF($P29="A",SUMIFS(F30:F$181,$A30:$A$181,LEFT($A29,$Q29)&amp;"*",$P30:$P$181,"R"),K29+L29+M29+N29+O29)</f>
        <v>0</v>
      </c>
      <c r="G29" s="44"/>
      <c r="H29" s="45" t="e">
        <f>IF($P29="A",SUMIFS(H30:H$181,$A30:$A$181,LEFT($A29,$Q29)&amp;"*",$P30:$P$181,"R"),SUMIFS('[1]Balanza Egresos'!$V$1:$V$65536,'[1]Balanza Egresos'!$A$1:$A$65536,$A29))</f>
        <v>#VALUE!</v>
      </c>
      <c r="I29" s="45">
        <f t="shared" si="2"/>
        <v>0</v>
      </c>
      <c r="J29" s="32"/>
      <c r="K29" s="47">
        <f>IF($P29="A",SUMIFS(K30:K$181,$A30:$A$181,LEFT($A29,$Q29)&amp;"*",$P30:$P$181,"R"),0)</f>
        <v>0</v>
      </c>
      <c r="L29" s="47">
        <f>IF($P29="A",SUMIFS(L30:L$181,$A30:$A$181,LEFT($A29,$Q29)&amp;"*",$P30:$P$181,"R"),0)</f>
        <v>0</v>
      </c>
      <c r="M29" s="47">
        <f>IF($P29="A",SUMIFS(M30:M$181,$A30:$A$181,LEFT($A29,$Q29)&amp;"*",$P30:$P$181,"R"),0)</f>
        <v>0</v>
      </c>
      <c r="N29" s="47">
        <f>IF($P29="A",SUMIFS(N30:N$181,$A30:$A$181,LEFT($A29,$Q29)&amp;"*",$P30:$P$181,"R"),0)</f>
        <v>0</v>
      </c>
      <c r="O29" s="47">
        <f>IF($P29="A",SUMIFS(O30:O$181,$A30:$A$181,LEFT($A29,$Q29)&amp;"*",$P30:$P$181,"R"),0)</f>
        <v>0</v>
      </c>
      <c r="P29" s="34" t="str">
        <f t="shared" si="3"/>
        <v>A</v>
      </c>
      <c r="Q29" s="34">
        <f t="shared" si="4"/>
        <v>3</v>
      </c>
      <c r="R29" s="35" t="e">
        <f t="shared" si="1"/>
        <v>#VALUE!</v>
      </c>
      <c r="S29" s="36">
        <v>1</v>
      </c>
      <c r="T29" s="37">
        <v>3</v>
      </c>
      <c r="U29" s="5"/>
      <c r="V29" s="32"/>
      <c r="W29" s="32"/>
      <c r="X29" s="32"/>
      <c r="Y29" s="32"/>
      <c r="Z29" s="32"/>
      <c r="AA29" s="38"/>
    </row>
    <row r="30" spans="1:27" s="39" customFormat="1" ht="15.75" hidden="1" customHeight="1" x14ac:dyDescent="0.25">
      <c r="A30" s="40" t="s">
        <v>41</v>
      </c>
      <c r="B30" s="40"/>
      <c r="C30" s="41" t="str">
        <f>IFERROR(INDEX('[1]Balanza Egresos'!A$1:C$65536,MATCH(A30,'[1]Balanza Egresos'!A$1:A$65536,0),2),"SIN CUENTA")</f>
        <v>SIN CUENTA</v>
      </c>
      <c r="D30" s="42" t="e">
        <f>IF($P30="A",SUMIFS(D31:D$181,$A31:$A$181,LEFT($A30,$Q30)&amp;"*",$P31:$P$181,"R"),SUMIFS('[1]Balanza Egresos'!$F$1:$F$65536,'[1]Balanza Egresos'!$A$1:$A$65536,$A30))</f>
        <v>#VALUE!</v>
      </c>
      <c r="E30" s="42" t="e">
        <f>IF($P30="A",SUMIFS(E31:E$181,$A31:$A$181,LEFT($A30,$Q30)&amp;"*",$P31:$P$181,"R"),((H30/[1]Parametros!$E$12)*12)+$I30)</f>
        <v>#VALUE!</v>
      </c>
      <c r="F30" s="30">
        <f>IF($P30="A",SUMIFS(F31:F$181,$A31:$A$181,LEFT($A30,$Q30)&amp;"*",$P31:$P$181,"R"),K30+L30+M30+N30+O30)</f>
        <v>0</v>
      </c>
      <c r="G30" s="46"/>
      <c r="H30" s="45" t="e">
        <f>IF($P30="A",SUMIFS(H31:H$181,$A31:$A$181,LEFT($A30,$Q30)&amp;"*",$P31:$P$181,"R"),SUMIFS('[1]Balanza Egresos'!$V$1:$V$65536,'[1]Balanza Egresos'!$A$1:$A$65536,$A30))</f>
        <v>#VALUE!</v>
      </c>
      <c r="I30" s="45">
        <f t="shared" si="2"/>
        <v>0</v>
      </c>
      <c r="J30" s="32"/>
      <c r="K30" s="47">
        <f>IF($P30="A",SUMIFS(K31:K$181,$A31:$A$181,LEFT($A30,$Q30)&amp;"*",$P31:$P$181,"R"),0)</f>
        <v>0</v>
      </c>
      <c r="L30" s="47">
        <f>IF($P30="A",SUMIFS(L31:L$181,$A31:$A$181,LEFT($A30,$Q30)&amp;"*",$P31:$P$181,"R"),0)</f>
        <v>0</v>
      </c>
      <c r="M30" s="47">
        <f>IF($P30="A",SUMIFS(M31:M$181,$A31:$A$181,LEFT($A30,$Q30)&amp;"*",$P31:$P$181,"R"),0)</f>
        <v>0</v>
      </c>
      <c r="N30" s="47">
        <f>IF($P30="A",SUMIFS(N31:N$181,$A31:$A$181,LEFT($A30,$Q30)&amp;"*",$P31:$P$181,"R"),0)</f>
        <v>0</v>
      </c>
      <c r="O30" s="47">
        <f>IF($P30="A",SUMIFS(O31:O$181,$A31:$A$181,LEFT($A30,$Q30)&amp;"*",$P31:$P$181,"R"),0)</f>
        <v>0</v>
      </c>
      <c r="P30" s="34" t="str">
        <f t="shared" si="3"/>
        <v>R</v>
      </c>
      <c r="Q30" s="34">
        <f t="shared" si="4"/>
        <v>4</v>
      </c>
      <c r="R30" s="35" t="e">
        <f t="shared" si="1"/>
        <v>#VALUE!</v>
      </c>
      <c r="S30" s="36">
        <v>1</v>
      </c>
      <c r="T30" s="37">
        <v>3</v>
      </c>
      <c r="U30" s="5"/>
      <c r="V30" s="32"/>
      <c r="W30" s="32"/>
      <c r="X30" s="32"/>
      <c r="Y30" s="32"/>
      <c r="Z30" s="32"/>
      <c r="AA30" s="38"/>
    </row>
    <row r="31" spans="1:27" s="39" customFormat="1" ht="15.75" hidden="1" customHeight="1" x14ac:dyDescent="0.25">
      <c r="A31" s="40" t="s">
        <v>42</v>
      </c>
      <c r="B31" s="40"/>
      <c r="C31" s="41" t="str">
        <f>IFERROR(INDEX('[1]Balanza Egresos'!A$1:C$65536,MATCH(A31,'[1]Balanza Egresos'!A$1:A$65536,0),2),"SIN CUENTA")</f>
        <v>SIN CUENTA</v>
      </c>
      <c r="D31" s="42" t="e">
        <f>IF($P31="A",SUMIFS(D32:D$181,$A32:$A$181,LEFT($A31,$Q31)&amp;"*",$P32:$P$181,"R"),SUMIFS('[1]Balanza Egresos'!$F$1:$F$65536,'[1]Balanza Egresos'!$A$1:$A$65536,$A31))</f>
        <v>#VALUE!</v>
      </c>
      <c r="E31" s="42" t="e">
        <f>IF($P31="A",SUMIFS(E32:E$181,$A32:$A$181,LEFT($A31,$Q31)&amp;"*",$P32:$P$181,"R"),((H31/[1]Parametros!$E$12)*12)+$I31)</f>
        <v>#VALUE!</v>
      </c>
      <c r="F31" s="30">
        <f>IF($P31="A",SUMIFS(F32:F$181,$A32:$A$181,LEFT($A31,$Q31)&amp;"*",$P32:$P$181,"R"),K31+L31+M31+N31+O31)</f>
        <v>0</v>
      </c>
      <c r="G31" s="44"/>
      <c r="H31" s="45" t="e">
        <f>IF($P31="A",SUMIFS(H32:H$181,$A32:$A$181,LEFT($A31,$Q31)&amp;"*",$P32:$P$181,"R"),SUMIFS('[1]Balanza Egresos'!$V$1:$V$65536,'[1]Balanza Egresos'!$A$1:$A$65536,$A31))</f>
        <v>#VALUE!</v>
      </c>
      <c r="I31" s="45">
        <f t="shared" si="2"/>
        <v>0</v>
      </c>
      <c r="J31" s="32"/>
      <c r="K31" s="47">
        <f>IF($P31="A",SUMIFS(K32:K$181,$A32:$A$181,LEFT($A31,$Q31)&amp;"*",$P32:$P$181,"R"),0)</f>
        <v>0</v>
      </c>
      <c r="L31" s="47">
        <f>IF($P31="A",SUMIFS(L32:L$181,$A32:$A$181,LEFT($A31,$Q31)&amp;"*",$P32:$P$181,"R"),0)</f>
        <v>0</v>
      </c>
      <c r="M31" s="47">
        <f>IF($P31="A",SUMIFS(M32:M$181,$A32:$A$181,LEFT($A31,$Q31)&amp;"*",$P32:$P$181,"R"),0)</f>
        <v>0</v>
      </c>
      <c r="N31" s="47">
        <f>IF($P31="A",SUMIFS(N32:N$181,$A32:$A$181,LEFT($A31,$Q31)&amp;"*",$P32:$P$181,"R"),0)</f>
        <v>0</v>
      </c>
      <c r="O31" s="47">
        <f>IF($P31="A",SUMIFS(O32:O$181,$A32:$A$181,LEFT($A31,$Q31)&amp;"*",$P32:$P$181,"R"),0)</f>
        <v>0</v>
      </c>
      <c r="P31" s="34" t="str">
        <f t="shared" si="3"/>
        <v>A</v>
      </c>
      <c r="Q31" s="34">
        <f t="shared" si="4"/>
        <v>3</v>
      </c>
      <c r="R31" s="35" t="e">
        <f t="shared" si="1"/>
        <v>#VALUE!</v>
      </c>
      <c r="S31" s="36">
        <v>1</v>
      </c>
      <c r="T31" s="37">
        <v>3</v>
      </c>
      <c r="U31" s="5"/>
      <c r="V31" s="32"/>
      <c r="W31" s="32"/>
      <c r="X31" s="32"/>
      <c r="Y31" s="32"/>
      <c r="Z31" s="32"/>
      <c r="AA31" s="38"/>
    </row>
    <row r="32" spans="1:27" s="39" customFormat="1" ht="15.75" hidden="1" customHeight="1" x14ac:dyDescent="0.25">
      <c r="A32" s="40" t="s">
        <v>43</v>
      </c>
      <c r="B32" s="40"/>
      <c r="C32" s="41" t="str">
        <f>IFERROR(INDEX('[1]Balanza Egresos'!A$1:C$65536,MATCH(A32,'[1]Balanza Egresos'!A$1:A$65536,0),2),"SIN CUENTA")</f>
        <v>SIN CUENTA</v>
      </c>
      <c r="D32" s="42" t="e">
        <f>IF($P32="A",SUMIFS(D33:D$181,$A33:$A$181,LEFT($A32,$Q32)&amp;"*",$P33:$P$181,"R"),SUMIFS('[1]Balanza Egresos'!$F$1:$F$65536,'[1]Balanza Egresos'!$A$1:$A$65536,$A32))</f>
        <v>#VALUE!</v>
      </c>
      <c r="E32" s="42" t="e">
        <f>IF($P32="A",SUMIFS(E33:E$181,$A33:$A$181,LEFT($A32,$Q32)&amp;"*",$P33:$P$181,"R"),((H32/[1]Parametros!$E$12)*12)+$I32)</f>
        <v>#VALUE!</v>
      </c>
      <c r="F32" s="30">
        <f>IF($P32="A",SUMIFS(F33:F$181,$A33:$A$181,LEFT($A32,$Q32)&amp;"*",$P33:$P$181,"R"),K32+L32+M32+N32+O32)</f>
        <v>0</v>
      </c>
      <c r="G32" s="44"/>
      <c r="H32" s="45" t="e">
        <f>IF($P32="A",SUMIFS(H33:H$181,$A33:$A$181,LEFT($A32,$Q32)&amp;"*",$P33:$P$181,"R"),SUMIFS('[1]Balanza Egresos'!$V$1:$V$65536,'[1]Balanza Egresos'!$A$1:$A$65536,$A32))</f>
        <v>#VALUE!</v>
      </c>
      <c r="I32" s="45">
        <f t="shared" si="2"/>
        <v>0</v>
      </c>
      <c r="J32" s="32"/>
      <c r="K32" s="47">
        <f>IF($P32="A",SUMIFS(K33:K$181,$A33:$A$181,LEFT($A32,$Q32)&amp;"*",$P33:$P$181,"R"),0)</f>
        <v>0</v>
      </c>
      <c r="L32" s="47">
        <f>IF($P32="A",SUMIFS(L33:L$181,$A33:$A$181,LEFT($A32,$Q32)&amp;"*",$P33:$P$181,"R"),0)</f>
        <v>0</v>
      </c>
      <c r="M32" s="47">
        <f>IF($P32="A",SUMIFS(M33:M$181,$A33:$A$181,LEFT($A32,$Q32)&amp;"*",$P33:$P$181,"R"),0)</f>
        <v>0</v>
      </c>
      <c r="N32" s="47">
        <f>IF($P32="A",SUMIFS(N33:N$181,$A33:$A$181,LEFT($A32,$Q32)&amp;"*",$P33:$P$181,"R"),0)</f>
        <v>0</v>
      </c>
      <c r="O32" s="47">
        <f>IF($P32="A",SUMIFS(O33:O$181,$A33:$A$181,LEFT($A32,$Q32)&amp;"*",$P33:$P$181,"R"),0)</f>
        <v>0</v>
      </c>
      <c r="P32" s="34" t="str">
        <f t="shared" si="3"/>
        <v>R</v>
      </c>
      <c r="Q32" s="34">
        <f t="shared" si="4"/>
        <v>4</v>
      </c>
      <c r="R32" s="35" t="e">
        <f t="shared" si="1"/>
        <v>#VALUE!</v>
      </c>
      <c r="S32" s="36">
        <v>1</v>
      </c>
      <c r="T32" s="37">
        <v>3</v>
      </c>
      <c r="U32" s="5"/>
      <c r="V32" s="32"/>
      <c r="W32" s="32"/>
      <c r="X32" s="32"/>
      <c r="Y32" s="32"/>
      <c r="Z32" s="32"/>
      <c r="AA32" s="38"/>
    </row>
    <row r="33" spans="1:27" s="39" customFormat="1" ht="15.75" hidden="1" customHeight="1" x14ac:dyDescent="0.25">
      <c r="A33" s="40" t="s">
        <v>44</v>
      </c>
      <c r="B33" s="40"/>
      <c r="C33" s="41" t="str">
        <f>IFERROR(INDEX('[1]Balanza Egresos'!A$1:C$65536,MATCH(A33,'[1]Balanza Egresos'!A$1:A$65536,0),2),"SIN CUENTA")</f>
        <v>SIN CUENTA</v>
      </c>
      <c r="D33" s="42" t="e">
        <f>IF($P33="A",SUMIFS(D34:D$181,$A34:$A$181,LEFT($A33,$Q33)&amp;"*",$P34:$P$181,"R"),SUMIFS('[1]Balanza Egresos'!$F$1:$F$65536,'[1]Balanza Egresos'!$A$1:$A$65536,$A33))</f>
        <v>#VALUE!</v>
      </c>
      <c r="E33" s="42" t="e">
        <f>IF($P33="A",SUMIFS(E34:E$181,$A34:$A$181,LEFT($A33,$Q33)&amp;"*",$P34:$P$181,"R"),((H33/[1]Parametros!$E$12)*12)+$I33)</f>
        <v>#VALUE!</v>
      </c>
      <c r="F33" s="30">
        <f>IF($P33="A",SUMIFS(F34:F$181,$A34:$A$181,LEFT($A33,$Q33)&amp;"*",$P34:$P$181,"R"),K33+L33+M33+N33+O33)</f>
        <v>0</v>
      </c>
      <c r="G33" s="44"/>
      <c r="H33" s="45" t="e">
        <f>IF($P33="A",SUMIFS(H34:H$181,$A34:$A$181,LEFT($A33,$Q33)&amp;"*",$P34:$P$181,"R"),SUMIFS('[1]Balanza Egresos'!$V$1:$V$65536,'[1]Balanza Egresos'!$A$1:$A$65536,$A33))</f>
        <v>#VALUE!</v>
      </c>
      <c r="I33" s="45">
        <f t="shared" si="2"/>
        <v>0</v>
      </c>
      <c r="J33" s="32"/>
      <c r="K33" s="47">
        <f>IF($P33="A",SUMIFS(K34:K$181,$A34:$A$181,LEFT($A33,$Q33)&amp;"*",$P34:$P$181,"R"),0)</f>
        <v>0</v>
      </c>
      <c r="L33" s="47">
        <f>IF($P33="A",SUMIFS(L34:L$181,$A34:$A$181,LEFT($A33,$Q33)&amp;"*",$P34:$P$181,"R"),0)</f>
        <v>0</v>
      </c>
      <c r="M33" s="47">
        <f>IF($P33="A",SUMIFS(M34:M$181,$A34:$A$181,LEFT($A33,$Q33)&amp;"*",$P34:$P$181,"R"),0)</f>
        <v>0</v>
      </c>
      <c r="N33" s="47">
        <f>IF($P33="A",SUMIFS(N34:N$181,$A34:$A$181,LEFT($A33,$Q33)&amp;"*",$P34:$P$181,"R"),0)</f>
        <v>0</v>
      </c>
      <c r="O33" s="47">
        <f>IF($P33="A",SUMIFS(O34:O$181,$A34:$A$181,LEFT($A33,$Q33)&amp;"*",$P34:$P$181,"R"),0)</f>
        <v>0</v>
      </c>
      <c r="P33" s="34" t="str">
        <f t="shared" si="3"/>
        <v>A</v>
      </c>
      <c r="Q33" s="34">
        <f t="shared" si="4"/>
        <v>2</v>
      </c>
      <c r="R33" s="35" t="e">
        <f t="shared" si="1"/>
        <v>#VALUE!</v>
      </c>
      <c r="S33" s="36">
        <v>1</v>
      </c>
      <c r="T33" s="37">
        <v>3</v>
      </c>
      <c r="U33" s="5"/>
      <c r="V33" s="32"/>
      <c r="W33" s="32"/>
      <c r="X33" s="32"/>
      <c r="Y33" s="32"/>
      <c r="Z33" s="32"/>
      <c r="AA33" s="38"/>
    </row>
    <row r="34" spans="1:27" s="39" customFormat="1" ht="15.75" hidden="1" customHeight="1" x14ac:dyDescent="0.25">
      <c r="A34" s="40" t="s">
        <v>45</v>
      </c>
      <c r="B34" s="40"/>
      <c r="C34" s="41" t="str">
        <f>IFERROR(INDEX('[1]Balanza Egresos'!A$1:C$65536,MATCH(A34,'[1]Balanza Egresos'!A$1:A$65536,0),2),"SIN CUENTA")</f>
        <v>SIN CUENTA</v>
      </c>
      <c r="D34" s="42" t="e">
        <f>IF($P34="A",SUMIFS(D35:D$181,$A35:$A$181,LEFT($A34,$Q34)&amp;"*",$P35:$P$181,"R"),SUMIFS('[1]Balanza Egresos'!$F$1:$F$65536,'[1]Balanza Egresos'!$A$1:$A$65536,$A34))</f>
        <v>#VALUE!</v>
      </c>
      <c r="E34" s="42" t="e">
        <f>IF($P34="A",SUMIFS(E35:E$181,$A35:$A$181,LEFT($A34,$Q34)&amp;"*",$P35:$P$181,"R"),((H34/[1]Parametros!$E$12)*12)+$I34)</f>
        <v>#VALUE!</v>
      </c>
      <c r="F34" s="30">
        <f>IF($P34="A",SUMIFS(F35:F$181,$A35:$A$181,LEFT($A34,$Q34)&amp;"*",$P35:$P$181,"R"),K34+L34+M34+N34+O34)</f>
        <v>0</v>
      </c>
      <c r="G34" s="44"/>
      <c r="H34" s="45" t="e">
        <f>IF($P34="A",SUMIFS(H35:H$181,$A35:$A$181,LEFT($A34,$Q34)&amp;"*",$P35:$P$181,"R"),SUMIFS('[1]Balanza Egresos'!$V$1:$V$65536,'[1]Balanza Egresos'!$A$1:$A$65536,$A34))</f>
        <v>#VALUE!</v>
      </c>
      <c r="I34" s="45">
        <f t="shared" si="2"/>
        <v>0</v>
      </c>
      <c r="J34" s="32"/>
      <c r="K34" s="47">
        <f>IF($P34="A",SUMIFS(K35:K$181,$A35:$A$181,LEFT($A34,$Q34)&amp;"*",$P35:$P$181,"R"),0)</f>
        <v>0</v>
      </c>
      <c r="L34" s="47">
        <f>IF($P34="A",SUMIFS(L35:L$181,$A35:$A$181,LEFT($A34,$Q34)&amp;"*",$P35:$P$181,"R"),0)</f>
        <v>0</v>
      </c>
      <c r="M34" s="47">
        <f>IF($P34="A",SUMIFS(M35:M$181,$A35:$A$181,LEFT($A34,$Q34)&amp;"*",$P35:$P$181,"R"),0)</f>
        <v>0</v>
      </c>
      <c r="N34" s="47">
        <f>IF($P34="A",SUMIFS(N35:N$181,$A35:$A$181,LEFT($A34,$Q34)&amp;"*",$P35:$P$181,"R"),0)</f>
        <v>0</v>
      </c>
      <c r="O34" s="47">
        <f>IF($P34="A",SUMIFS(O35:O$181,$A35:$A$181,LEFT($A34,$Q34)&amp;"*",$P35:$P$181,"R"),0)</f>
        <v>0</v>
      </c>
      <c r="P34" s="34" t="str">
        <f t="shared" si="3"/>
        <v>A</v>
      </c>
      <c r="Q34" s="34">
        <f t="shared" si="4"/>
        <v>3</v>
      </c>
      <c r="R34" s="35" t="e">
        <f t="shared" si="1"/>
        <v>#VALUE!</v>
      </c>
      <c r="S34" s="36">
        <v>1</v>
      </c>
      <c r="T34" s="37">
        <v>3</v>
      </c>
      <c r="U34" s="5"/>
      <c r="V34" s="32"/>
      <c r="W34" s="32"/>
      <c r="X34" s="32"/>
      <c r="Y34" s="32"/>
      <c r="Z34" s="32"/>
      <c r="AA34" s="38"/>
    </row>
    <row r="35" spans="1:27" s="39" customFormat="1" ht="15.75" hidden="1" customHeight="1" x14ac:dyDescent="0.25">
      <c r="A35" s="40" t="s">
        <v>46</v>
      </c>
      <c r="B35" s="40"/>
      <c r="C35" s="41" t="str">
        <f>IFERROR(INDEX('[1]Balanza Egresos'!A$1:C$65536,MATCH(A35,'[1]Balanza Egresos'!A$1:A$65536,0),2),"SIN CUENTA")</f>
        <v>SIN CUENTA</v>
      </c>
      <c r="D35" s="42" t="e">
        <f>IF($P35="A",SUMIFS(D36:D$181,$A36:$A$181,LEFT($A35,$Q35)&amp;"*",$P36:$P$181,"R"),SUMIFS('[1]Balanza Egresos'!$F$1:$F$65536,'[1]Balanza Egresos'!$A$1:$A$65536,$A35))</f>
        <v>#VALUE!</v>
      </c>
      <c r="E35" s="42" t="e">
        <f>IF($P35="A",SUMIFS(E36:E$181,$A36:$A$181,LEFT($A35,$Q35)&amp;"*",$P36:$P$181,"R"),((H35/[1]Parametros!$E$12)*12)+$I35)</f>
        <v>#VALUE!</v>
      </c>
      <c r="F35" s="30">
        <f>IF($P35="A",SUMIFS(F36:F$181,$A36:$A$181,LEFT($A35,$Q35)&amp;"*",$P36:$P$181,"R"),K35+L35+M35+N35+O35)</f>
        <v>0</v>
      </c>
      <c r="G35" s="44"/>
      <c r="H35" s="45" t="e">
        <f>IF($P35="A",SUMIFS(H36:H$181,$A36:$A$181,LEFT($A35,$Q35)&amp;"*",$P36:$P$181,"R"),SUMIFS('[1]Balanza Egresos'!$V$1:$V$65536,'[1]Balanza Egresos'!$A$1:$A$65536,$A35))</f>
        <v>#VALUE!</v>
      </c>
      <c r="I35" s="45">
        <f t="shared" si="2"/>
        <v>0</v>
      </c>
      <c r="J35" s="32"/>
      <c r="K35" s="47">
        <f>IF($P35="A",SUMIFS(K36:K$181,$A36:$A$181,LEFT($A35,$Q35)&amp;"*",$P36:$P$181,"R"),0)</f>
        <v>0</v>
      </c>
      <c r="L35" s="47">
        <f>IF($P35="A",SUMIFS(L36:L$181,$A36:$A$181,LEFT($A35,$Q35)&amp;"*",$P36:$P$181,"R"),0)</f>
        <v>0</v>
      </c>
      <c r="M35" s="47">
        <f>IF($P35="A",SUMIFS(M36:M$181,$A36:$A$181,LEFT($A35,$Q35)&amp;"*",$P36:$P$181,"R"),0)</f>
        <v>0</v>
      </c>
      <c r="N35" s="47">
        <f>IF($P35="A",SUMIFS(N36:N$181,$A36:$A$181,LEFT($A35,$Q35)&amp;"*",$P36:$P$181,"R"),0)</f>
        <v>0</v>
      </c>
      <c r="O35" s="47">
        <f>IF($P35="A",SUMIFS(O36:O$181,$A36:$A$181,LEFT($A35,$Q35)&amp;"*",$P36:$P$181,"R"),0)</f>
        <v>0</v>
      </c>
      <c r="P35" s="34" t="str">
        <f t="shared" si="3"/>
        <v>R</v>
      </c>
      <c r="Q35" s="34">
        <f t="shared" si="4"/>
        <v>4</v>
      </c>
      <c r="R35" s="35" t="e">
        <f t="shared" si="1"/>
        <v>#VALUE!</v>
      </c>
      <c r="S35" s="36">
        <v>1</v>
      </c>
      <c r="T35" s="37">
        <v>4</v>
      </c>
      <c r="U35" s="5"/>
      <c r="V35" s="32"/>
      <c r="W35" s="32"/>
      <c r="X35" s="32"/>
      <c r="Y35" s="32"/>
      <c r="Z35" s="32"/>
      <c r="AA35" s="38"/>
    </row>
    <row r="36" spans="1:27" s="39" customFormat="1" ht="15.75" hidden="1" customHeight="1" x14ac:dyDescent="0.25">
      <c r="A36" s="40" t="s">
        <v>47</v>
      </c>
      <c r="B36" s="40"/>
      <c r="C36" s="41" t="str">
        <f>IFERROR(INDEX('[1]Balanza Egresos'!A$1:C$65536,MATCH(A36,'[1]Balanza Egresos'!A$1:A$65536,0),2),"SIN CUENTA")</f>
        <v>SIN CUENTA</v>
      </c>
      <c r="D36" s="42" t="e">
        <f>IF($P36="A",SUMIFS(D37:D$181,$A37:$A$181,LEFT($A36,$Q36)&amp;"*",$P37:$P$181,"R"),SUMIFS('[1]Balanza Egresos'!$F$1:$F$65536,'[1]Balanza Egresos'!$A$1:$A$65536,$A36))</f>
        <v>#VALUE!</v>
      </c>
      <c r="E36" s="42" t="e">
        <f>IF($P36="A",SUMIFS(E37:E$181,$A37:$A$181,LEFT($A36,$Q36)&amp;"*",$P37:$P$181,"R"),((H36/[1]Parametros!$E$12)*12)+$I36)</f>
        <v>#VALUE!</v>
      </c>
      <c r="F36" s="30">
        <f>IF($P36="A",SUMIFS(F37:F$181,$A37:$A$181,LEFT($A36,$Q36)&amp;"*",$P37:$P$181,"R"),K36+L36+M36+N36+O36)</f>
        <v>0</v>
      </c>
      <c r="G36" s="44"/>
      <c r="H36" s="45" t="e">
        <f>IF($P36="A",SUMIFS(H37:H$181,$A37:$A$181,LEFT($A36,$Q36)&amp;"*",$P37:$P$181,"R"),SUMIFS('[1]Balanza Egresos'!$V$1:$V$65536,'[1]Balanza Egresos'!$A$1:$A$65536,$A36))</f>
        <v>#VALUE!</v>
      </c>
      <c r="I36" s="45">
        <f t="shared" si="2"/>
        <v>0</v>
      </c>
      <c r="J36" s="32"/>
      <c r="K36" s="47">
        <f>IF($P36="A",SUMIFS(K37:K$181,$A37:$A$181,LEFT($A36,$Q36)&amp;"*",$P37:$P$181,"R"),0)</f>
        <v>0</v>
      </c>
      <c r="L36" s="47">
        <f>IF($P36="A",SUMIFS(L37:L$181,$A37:$A$181,LEFT($A36,$Q36)&amp;"*",$P37:$P$181,"R"),0)</f>
        <v>0</v>
      </c>
      <c r="M36" s="47">
        <f>IF($P36="A",SUMIFS(M37:M$181,$A37:$A$181,LEFT($A36,$Q36)&amp;"*",$P37:$P$181,"R"),0)</f>
        <v>0</v>
      </c>
      <c r="N36" s="47">
        <f>IF($P36="A",SUMIFS(N37:N$181,$A37:$A$181,LEFT($A36,$Q36)&amp;"*",$P37:$P$181,"R"),0)</f>
        <v>0</v>
      </c>
      <c r="O36" s="47">
        <f>IF($P36="A",SUMIFS(O37:O$181,$A37:$A$181,LEFT($A36,$Q36)&amp;"*",$P37:$P$181,"R"),0)</f>
        <v>0</v>
      </c>
      <c r="P36" s="34" t="str">
        <f t="shared" si="3"/>
        <v>A</v>
      </c>
      <c r="Q36" s="34">
        <f t="shared" si="4"/>
        <v>3</v>
      </c>
      <c r="R36" s="35" t="e">
        <f t="shared" si="1"/>
        <v>#VALUE!</v>
      </c>
      <c r="S36" s="36">
        <v>1</v>
      </c>
      <c r="T36" s="37">
        <v>3</v>
      </c>
      <c r="U36" s="5"/>
      <c r="V36" s="32"/>
      <c r="W36" s="32"/>
      <c r="X36" s="32"/>
      <c r="Y36" s="32"/>
      <c r="Z36" s="32"/>
      <c r="AA36" s="38"/>
    </row>
    <row r="37" spans="1:27" s="39" customFormat="1" ht="15.75" hidden="1" customHeight="1" x14ac:dyDescent="0.25">
      <c r="A37" s="40" t="s">
        <v>48</v>
      </c>
      <c r="B37" s="40"/>
      <c r="C37" s="41" t="str">
        <f>IFERROR(INDEX('[1]Balanza Egresos'!A$1:C$65536,MATCH(A37,'[1]Balanza Egresos'!A$1:A$65536,0),2),"SIN CUENTA")</f>
        <v>SIN CUENTA</v>
      </c>
      <c r="D37" s="42" t="e">
        <f>IF($P37="A",SUMIFS(D38:D$181,$A38:$A$181,LEFT($A37,$Q37)&amp;"*",$P38:$P$181,"R"),SUMIFS('[1]Balanza Egresos'!$F$1:$F$65536,'[1]Balanza Egresos'!$A$1:$A$65536,$A37))</f>
        <v>#VALUE!</v>
      </c>
      <c r="E37" s="42" t="e">
        <f>IF($P37="A",SUMIFS(E38:E$181,$A38:$A$181,LEFT($A37,$Q37)&amp;"*",$P38:$P$181,"R"),((H37/[1]Parametros!$E$12)*12)+$I37)</f>
        <v>#VALUE!</v>
      </c>
      <c r="F37" s="30">
        <f>IF($P37="A",SUMIFS(F38:F$181,$A38:$A$181,LEFT($A37,$Q37)&amp;"*",$P38:$P$181,"R"),K37+L37+M37+N37+O37)</f>
        <v>0</v>
      </c>
      <c r="G37" s="44"/>
      <c r="H37" s="45" t="e">
        <f>IF($P37="A",SUMIFS(H38:H$181,$A38:$A$181,LEFT($A37,$Q37)&amp;"*",$P38:$P$181,"R"),SUMIFS('[1]Balanza Egresos'!$V$1:$V$65536,'[1]Balanza Egresos'!$A$1:$A$65536,$A37))</f>
        <v>#VALUE!</v>
      </c>
      <c r="I37" s="45">
        <f t="shared" si="2"/>
        <v>0</v>
      </c>
      <c r="J37" s="32"/>
      <c r="K37" s="47">
        <f>IF($P37="A",SUMIFS(K38:K$181,$A38:$A$181,LEFT($A37,$Q37)&amp;"*",$P38:$P$181,"R"),0)</f>
        <v>0</v>
      </c>
      <c r="L37" s="47">
        <f>IF($P37="A",SUMIFS(L38:L$181,$A38:$A$181,LEFT($A37,$Q37)&amp;"*",$P38:$P$181,"R"),0)</f>
        <v>0</v>
      </c>
      <c r="M37" s="47">
        <f>IF($P37="A",SUMIFS(M38:M$181,$A38:$A$181,LEFT($A37,$Q37)&amp;"*",$P38:$P$181,"R"),0)</f>
        <v>0</v>
      </c>
      <c r="N37" s="47">
        <f>IF($P37="A",SUMIFS(N38:N$181,$A38:$A$181,LEFT($A37,$Q37)&amp;"*",$P38:$P$181,"R"),0)</f>
        <v>0</v>
      </c>
      <c r="O37" s="47">
        <f>IF($P37="A",SUMIFS(O38:O$181,$A38:$A$181,LEFT($A37,$Q37)&amp;"*",$P38:$P$181,"R"),0)</f>
        <v>0</v>
      </c>
      <c r="P37" s="34" t="str">
        <f t="shared" si="3"/>
        <v>R</v>
      </c>
      <c r="Q37" s="34">
        <f t="shared" si="4"/>
        <v>4</v>
      </c>
      <c r="R37" s="35" t="e">
        <f t="shared" si="1"/>
        <v>#VALUE!</v>
      </c>
      <c r="S37" s="36">
        <v>1</v>
      </c>
      <c r="T37" s="37">
        <v>4</v>
      </c>
      <c r="U37" s="5"/>
      <c r="V37" s="32"/>
      <c r="W37" s="32"/>
      <c r="X37" s="32"/>
      <c r="Y37" s="32"/>
      <c r="Z37" s="32"/>
      <c r="AA37" s="38"/>
    </row>
    <row r="38" spans="1:27" s="39" customFormat="1" ht="15.75" customHeight="1" x14ac:dyDescent="0.25">
      <c r="A38" s="40" t="s">
        <v>49</v>
      </c>
      <c r="B38" s="40"/>
      <c r="C38" s="41" t="str">
        <f>IFERROR(INDEX('[1]Balanza Egresos'!A$1:C$65536,MATCH(A38,'[1]Balanza Egresos'!A$1:A$65536,0),2),"SIN CUENTA")</f>
        <v>VEHÍCULOS Y EQUIPO DE TRANSPORTE</v>
      </c>
      <c r="D38" s="42">
        <v>1036285.75</v>
      </c>
      <c r="E38" s="42">
        <v>1291845</v>
      </c>
      <c r="F38" s="30">
        <f>IF($P38="A",SUMIFS(F39:F$181,$A39:$A$181,LEFT($A38,$Q38)&amp;"*",$P39:$P$181,"R"),K38+L38+M38+N38+O38)</f>
        <v>0</v>
      </c>
      <c r="G38" s="44"/>
      <c r="H38" s="45" t="e">
        <f>IF($P38="A",SUMIFS(H39:H$181,$A39:$A$181,LEFT($A38,$Q38)&amp;"*",$P39:$P$181,"R"),SUMIFS('[1]Balanza Egresos'!$V$1:$V$65536,'[1]Balanza Egresos'!$A$1:$A$65536,$A38))</f>
        <v>#VALUE!</v>
      </c>
      <c r="I38" s="45">
        <f t="shared" si="2"/>
        <v>0</v>
      </c>
      <c r="J38" s="32"/>
      <c r="K38" s="47">
        <f>IF($P38="A",SUMIFS(K39:K$181,$A39:$A$181,LEFT($A38,$Q38)&amp;"*",$P39:$P$181,"R"),0)</f>
        <v>0</v>
      </c>
      <c r="L38" s="47">
        <f>IF($P38="A",SUMIFS(L39:L$181,$A39:$A$181,LEFT($A38,$Q38)&amp;"*",$P39:$P$181,"R"),0)</f>
        <v>0</v>
      </c>
      <c r="M38" s="47">
        <f>IF($P38="A",SUMIFS(M39:M$181,$A39:$A$181,LEFT($A38,$Q38)&amp;"*",$P39:$P$181,"R"),0)</f>
        <v>0</v>
      </c>
      <c r="N38" s="47">
        <f>IF($P38="A",SUMIFS(N39:N$181,$A39:$A$181,LEFT($A38,$Q38)&amp;"*",$P39:$P$181,"R"),0)</f>
        <v>0</v>
      </c>
      <c r="O38" s="47">
        <f>IF($P38="A",SUMIFS(O39:O$181,$A39:$A$181,LEFT($A38,$Q38)&amp;"*",$P39:$P$181,"R"),0)</f>
        <v>0</v>
      </c>
      <c r="P38" s="34" t="str">
        <f t="shared" si="3"/>
        <v>A</v>
      </c>
      <c r="Q38" s="34">
        <f t="shared" si="4"/>
        <v>2</v>
      </c>
      <c r="R38" s="35" t="e">
        <f t="shared" si="1"/>
        <v>#VALUE!</v>
      </c>
      <c r="S38" s="36">
        <v>1</v>
      </c>
      <c r="T38" s="37">
        <v>3</v>
      </c>
      <c r="U38" s="5"/>
      <c r="V38" s="32"/>
      <c r="W38" s="32"/>
      <c r="X38" s="32"/>
      <c r="Y38" s="32"/>
      <c r="Z38" s="32"/>
      <c r="AA38" s="38"/>
    </row>
    <row r="39" spans="1:27" s="39" customFormat="1" ht="15" x14ac:dyDescent="0.25">
      <c r="A39" s="40" t="s">
        <v>50</v>
      </c>
      <c r="B39" s="40"/>
      <c r="C39" s="41" t="str">
        <f>IFERROR(INDEX('[1]Balanza Egresos'!A$1:C$65536,MATCH(A39,'[1]Balanza Egresos'!A$1:A$65536,0),2),"SIN CUENTA")</f>
        <v xml:space="preserve">  Vehículos y equipo terrestre</v>
      </c>
      <c r="D39" s="42">
        <v>1036285.75</v>
      </c>
      <c r="E39" s="42">
        <v>1294845</v>
      </c>
      <c r="F39" s="30">
        <f>IF($P39="A",SUMIFS(F40:F$181,$A40:$A$181,LEFT($A39,$Q39)&amp;"*",$P40:$P$181,"R"),K39+L39+M39+N39+O39)</f>
        <v>0</v>
      </c>
      <c r="G39" s="49"/>
      <c r="H39" s="45" t="e">
        <f>IF($P39="A",SUMIFS(H40:H$181,$A40:$A$181,LEFT($A39,$Q39)&amp;"*",$P40:$P$181,"R"),SUMIFS('[1]Balanza Egresos'!$V$1:$V$65536,'[1]Balanza Egresos'!$A$1:$A$65536,$A39))</f>
        <v>#VALUE!</v>
      </c>
      <c r="I39" s="45">
        <f t="shared" si="2"/>
        <v>0</v>
      </c>
      <c r="J39" s="32"/>
      <c r="K39" s="47">
        <f>IF($P39="A",SUMIFS(K40:K$181,$A40:$A$181,LEFT($A39,$Q39)&amp;"*",$P40:$P$181,"R"),0)</f>
        <v>0</v>
      </c>
      <c r="L39" s="47">
        <f>IF($P39="A",SUMIFS(L40:L$181,$A40:$A$181,LEFT($A39,$Q39)&amp;"*",$P40:$P$181,"R"),0)</f>
        <v>0</v>
      </c>
      <c r="M39" s="47">
        <f>IF($P39="A",SUMIFS(M40:M$181,$A40:$A$181,LEFT($A39,$Q39)&amp;"*",$P40:$P$181,"R"),0)</f>
        <v>0</v>
      </c>
      <c r="N39" s="47">
        <f>IF($P39="A",SUMIFS(N40:N$181,$A40:$A$181,LEFT($A39,$Q39)&amp;"*",$P40:$P$181,"R"),0)</f>
        <v>0</v>
      </c>
      <c r="O39" s="47">
        <f>IF($P39="A",SUMIFS(O40:O$181,$A40:$A$181,LEFT($A39,$Q39)&amp;"*",$P40:$P$181,"R"),0)</f>
        <v>0</v>
      </c>
      <c r="P39" s="34" t="str">
        <f t="shared" si="3"/>
        <v>A</v>
      </c>
      <c r="Q39" s="34">
        <f t="shared" si="4"/>
        <v>3</v>
      </c>
      <c r="R39" s="35" t="e">
        <f t="shared" si="1"/>
        <v>#VALUE!</v>
      </c>
      <c r="S39" s="36">
        <v>1</v>
      </c>
      <c r="T39" s="37">
        <v>3</v>
      </c>
      <c r="U39" s="5"/>
      <c r="V39" s="32"/>
      <c r="W39" s="32"/>
      <c r="X39" s="32"/>
      <c r="Y39" s="32"/>
      <c r="Z39" s="32"/>
      <c r="AA39" s="38"/>
    </row>
    <row r="40" spans="1:27" s="39" customFormat="1" ht="15.75" customHeight="1" x14ac:dyDescent="0.25">
      <c r="A40" s="40" t="s">
        <v>51</v>
      </c>
      <c r="B40" s="40"/>
      <c r="C40" s="41" t="str">
        <f>IFERROR(INDEX('[1]Balanza Egresos'!A$1:C$65536,MATCH(A40,'[1]Balanza Egresos'!A$1:A$65536,0),2),"SIN CUENTA")</f>
        <v xml:space="preserve">  Vehículos y equipo terrestre</v>
      </c>
      <c r="D40" s="42">
        <v>1036285.75</v>
      </c>
      <c r="E40" s="42">
        <v>1291845</v>
      </c>
      <c r="F40" s="30">
        <f>IF($P40="A",SUMIFS(F41:F$181,$A41:$A$181,LEFT($A40,$Q40)&amp;"*",$P41:$P$181,"R"),K40+L40+M40+N40+O40)</f>
        <v>0</v>
      </c>
      <c r="G40" s="44"/>
      <c r="H40" s="45" t="e">
        <f>IF($P40="A",SUMIFS(H41:H$181,$A41:$A$181,LEFT($A40,$Q40)&amp;"*",$P41:$P$181,"R"),SUMIFS('[1]Balanza Egresos'!$V$1:$V$65536,'[1]Balanza Egresos'!$A$1:$A$65536,$A40))</f>
        <v>#VALUE!</v>
      </c>
      <c r="I40" s="45">
        <f t="shared" si="2"/>
        <v>0</v>
      </c>
      <c r="J40" s="32"/>
      <c r="K40" s="47">
        <f>IF($P40="A",SUMIFS(K41:K$181,$A41:$A$181,LEFT($A40,$Q40)&amp;"*",$P41:$P$181,"R"),0)</f>
        <v>0</v>
      </c>
      <c r="L40" s="47">
        <f>IF($P40="A",SUMIFS(L41:L$181,$A41:$A$181,LEFT($A40,$Q40)&amp;"*",$P41:$P$181,"R"),0)</f>
        <v>0</v>
      </c>
      <c r="M40" s="47">
        <f>IF($P40="A",SUMIFS(M41:M$181,$A41:$A$181,LEFT($A40,$Q40)&amp;"*",$P41:$P$181,"R"),0)</f>
        <v>0</v>
      </c>
      <c r="N40" s="47">
        <f>IF($P40="A",SUMIFS(N41:N$181,$A41:$A$181,LEFT($A40,$Q40)&amp;"*",$P41:$P$181,"R"),0)</f>
        <v>0</v>
      </c>
      <c r="O40" s="47">
        <f>IF($P40="A",SUMIFS(O41:O$181,$A41:$A$181,LEFT($A40,$Q40)&amp;"*",$P41:$P$181,"R"),0)</f>
        <v>0</v>
      </c>
      <c r="P40" s="34" t="str">
        <f t="shared" si="3"/>
        <v>R</v>
      </c>
      <c r="Q40" s="34">
        <f t="shared" si="4"/>
        <v>4</v>
      </c>
      <c r="R40" s="35" t="e">
        <f t="shared" si="1"/>
        <v>#VALUE!</v>
      </c>
      <c r="S40" s="36">
        <v>1</v>
      </c>
      <c r="T40" s="37">
        <v>4</v>
      </c>
      <c r="U40" s="5"/>
      <c r="V40" s="32"/>
      <c r="W40" s="32"/>
      <c r="X40" s="32"/>
      <c r="Y40" s="32"/>
      <c r="Z40" s="32"/>
      <c r="AA40" s="38"/>
    </row>
    <row r="41" spans="1:27" s="39" customFormat="1" ht="15.75" hidden="1" customHeight="1" x14ac:dyDescent="0.25">
      <c r="A41" s="40" t="s">
        <v>52</v>
      </c>
      <c r="B41" s="40"/>
      <c r="C41" s="41" t="str">
        <f>IFERROR(INDEX('[1]Balanza Egresos'!A$1:C$65536,MATCH(A41,'[1]Balanza Egresos'!A$1:A$65536,0),2),"SIN CUENTA")</f>
        <v>SIN CUENTA</v>
      </c>
      <c r="D41" s="42" t="e">
        <f>IF($P41="A",SUMIFS(D42:D$181,$A42:$A$181,LEFT($A41,$Q41)&amp;"*",$P42:$P$181,"R"),SUMIFS('[1]Balanza Egresos'!$F$1:$F$65536,'[1]Balanza Egresos'!$A$1:$A$65536,$A41))</f>
        <v>#VALUE!</v>
      </c>
      <c r="E41" s="42" t="e">
        <f>IF($P41="A",SUMIFS(E42:E$181,$A42:$A$181,LEFT($A41,$Q41)&amp;"*",$P42:$P$181,"R"),((H41/[1]Parametros!$E$12)*12)+$I41)</f>
        <v>#VALUE!</v>
      </c>
      <c r="F41" s="30">
        <f>IF($P41="A",SUMIFS(F42:F$181,$A42:$A$181,LEFT($A41,$Q41)&amp;"*",$P42:$P$181,"R"),K41+L41+M41+N41+O41)</f>
        <v>0</v>
      </c>
      <c r="G41" s="44"/>
      <c r="H41" s="45" t="e">
        <f>IF($P41="A",SUMIFS(H42:H$181,$A42:$A$181,LEFT($A41,$Q41)&amp;"*",$P42:$P$181,"R"),SUMIFS('[1]Balanza Egresos'!$V$1:$V$65536,'[1]Balanza Egresos'!$A$1:$A$65536,$A41))</f>
        <v>#VALUE!</v>
      </c>
      <c r="I41" s="45">
        <f t="shared" si="2"/>
        <v>0</v>
      </c>
      <c r="J41" s="32"/>
      <c r="K41" s="47">
        <f>IF($P41="A",SUMIFS(K42:K$181,$A42:$A$181,LEFT($A41,$Q41)&amp;"*",$P42:$P$181,"R"),0)</f>
        <v>0</v>
      </c>
      <c r="L41" s="47">
        <f>IF($P41="A",SUMIFS(L42:L$181,$A42:$A$181,LEFT($A41,$Q41)&amp;"*",$P42:$P$181,"R"),0)</f>
        <v>0</v>
      </c>
      <c r="M41" s="47">
        <f>IF($P41="A",SUMIFS(M42:M$181,$A42:$A$181,LEFT($A41,$Q41)&amp;"*",$P42:$P$181,"R"),0)</f>
        <v>0</v>
      </c>
      <c r="N41" s="47">
        <f>IF($P41="A",SUMIFS(N42:N$181,$A42:$A$181,LEFT($A41,$Q41)&amp;"*",$P42:$P$181,"R"),0)</f>
        <v>0</v>
      </c>
      <c r="O41" s="47">
        <f>IF($P41="A",SUMIFS(O42:O$181,$A42:$A$181,LEFT($A41,$Q41)&amp;"*",$P42:$P$181,"R"),0)</f>
        <v>0</v>
      </c>
      <c r="P41" s="34" t="str">
        <f t="shared" si="3"/>
        <v>A</v>
      </c>
      <c r="Q41" s="34">
        <f t="shared" si="4"/>
        <v>3</v>
      </c>
      <c r="R41" s="35" t="e">
        <f t="shared" si="1"/>
        <v>#VALUE!</v>
      </c>
      <c r="S41" s="36">
        <v>1</v>
      </c>
      <c r="T41" s="37">
        <v>4</v>
      </c>
      <c r="U41" s="5"/>
      <c r="V41" s="32"/>
      <c r="W41" s="32"/>
      <c r="X41" s="32"/>
      <c r="Y41" s="32"/>
      <c r="Z41" s="32"/>
      <c r="AA41" s="38"/>
    </row>
    <row r="42" spans="1:27" s="39" customFormat="1" ht="15.75" hidden="1" customHeight="1" x14ac:dyDescent="0.25">
      <c r="A42" s="40" t="s">
        <v>53</v>
      </c>
      <c r="B42" s="40"/>
      <c r="C42" s="41" t="str">
        <f>IFERROR(INDEX('[1]Balanza Egresos'!A$1:C$65536,MATCH(A42,'[1]Balanza Egresos'!A$1:A$65536,0),2),"SIN CUENTA")</f>
        <v>SIN CUENTA</v>
      </c>
      <c r="D42" s="42" t="e">
        <f>IF($P42="A",SUMIFS(D43:D$181,$A43:$A$181,LEFT($A42,$Q42)&amp;"*",$P43:$P$181,"R"),SUMIFS('[1]Balanza Egresos'!$F$1:$F$65536,'[1]Balanza Egresos'!$A$1:$A$65536,$A42))</f>
        <v>#VALUE!</v>
      </c>
      <c r="E42" s="42" t="e">
        <f>IF($P42="A",SUMIFS(E43:E$181,$A43:$A$181,LEFT($A42,$Q42)&amp;"*",$P43:$P$181,"R"),((H42/[1]Parametros!$E$12)*12)+$I42)</f>
        <v>#VALUE!</v>
      </c>
      <c r="F42" s="30">
        <f>IF($P42="A",SUMIFS(F43:F$181,$A43:$A$181,LEFT($A42,$Q42)&amp;"*",$P43:$P$181,"R"),K42+L42+M42+N42+O42)</f>
        <v>0</v>
      </c>
      <c r="G42" s="44"/>
      <c r="H42" s="45" t="e">
        <f>IF($P42="A",SUMIFS(H43:H$181,$A43:$A$181,LEFT($A42,$Q42)&amp;"*",$P43:$P$181,"R"),SUMIFS('[1]Balanza Egresos'!$V$1:$V$65536,'[1]Balanza Egresos'!$A$1:$A$65536,$A42))</f>
        <v>#VALUE!</v>
      </c>
      <c r="I42" s="45">
        <f t="shared" si="2"/>
        <v>0</v>
      </c>
      <c r="J42" s="32"/>
      <c r="K42" s="47">
        <f>IF($P42="A",SUMIFS(K43:K$181,$A43:$A$181,LEFT($A42,$Q42)&amp;"*",$P43:$P$181,"R"),0)</f>
        <v>0</v>
      </c>
      <c r="L42" s="47">
        <f>IF($P42="A",SUMIFS(L43:L$181,$A43:$A$181,LEFT($A42,$Q42)&amp;"*",$P43:$P$181,"R"),0)</f>
        <v>0</v>
      </c>
      <c r="M42" s="47">
        <f>IF($P42="A",SUMIFS(M43:M$181,$A43:$A$181,LEFT($A42,$Q42)&amp;"*",$P43:$P$181,"R"),0)</f>
        <v>0</v>
      </c>
      <c r="N42" s="47">
        <f>IF($P42="A",SUMIFS(N43:N$181,$A43:$A$181,LEFT($A42,$Q42)&amp;"*",$P43:$P$181,"R"),0)</f>
        <v>0</v>
      </c>
      <c r="O42" s="47">
        <f>IF($P42="A",SUMIFS(O43:O$181,$A43:$A$181,LEFT($A42,$Q42)&amp;"*",$P43:$P$181,"R"),0)</f>
        <v>0</v>
      </c>
      <c r="P42" s="34" t="str">
        <f t="shared" si="3"/>
        <v>R</v>
      </c>
      <c r="Q42" s="34">
        <f t="shared" si="4"/>
        <v>4</v>
      </c>
      <c r="R42" s="35" t="e">
        <f t="shared" si="1"/>
        <v>#VALUE!</v>
      </c>
      <c r="S42" s="36">
        <v>1</v>
      </c>
      <c r="T42" s="37">
        <v>5</v>
      </c>
      <c r="U42" s="5"/>
      <c r="V42" s="32"/>
      <c r="W42" s="32"/>
      <c r="X42" s="32"/>
      <c r="Y42" s="32"/>
      <c r="Z42" s="32"/>
      <c r="AA42" s="38"/>
    </row>
    <row r="43" spans="1:27" s="39" customFormat="1" ht="15.75" hidden="1" customHeight="1" x14ac:dyDescent="0.25">
      <c r="A43" s="40" t="s">
        <v>54</v>
      </c>
      <c r="B43" s="40"/>
      <c r="C43" s="41" t="str">
        <f>IFERROR(INDEX('[1]Balanza Egresos'!A$1:C$65536,MATCH(A43,'[1]Balanza Egresos'!A$1:A$65536,0),2),"SIN CUENTA")</f>
        <v>SIN CUENTA</v>
      </c>
      <c r="D43" s="42" t="e">
        <f>IF($P43="A",SUMIFS(D44:D$181,$A44:$A$181,LEFT($A43,$Q43)&amp;"*",$P44:$P$181,"R"),SUMIFS('[1]Balanza Egresos'!$F$1:$F$65536,'[1]Balanza Egresos'!$A$1:$A$65536,$A43))</f>
        <v>#VALUE!</v>
      </c>
      <c r="E43" s="42" t="e">
        <f>IF($P43="A",SUMIFS(E44:E$181,$A44:$A$181,LEFT($A43,$Q43)&amp;"*",$P44:$P$181,"R"),((H43/[1]Parametros!$E$12)*12)+$I43)</f>
        <v>#VALUE!</v>
      </c>
      <c r="F43" s="30">
        <f>IF($P43="A",SUMIFS(F44:F$181,$A44:$A$181,LEFT($A43,$Q43)&amp;"*",$P44:$P$181,"R"),K43+L43+M43+N43+O43)</f>
        <v>0</v>
      </c>
      <c r="G43" s="49"/>
      <c r="H43" s="45" t="e">
        <f>IF($P43="A",SUMIFS(H44:H$181,$A44:$A$181,LEFT($A43,$Q43)&amp;"*",$P44:$P$181,"R"),SUMIFS('[1]Balanza Egresos'!$V$1:$V$65536,'[1]Balanza Egresos'!$A$1:$A$65536,$A43))</f>
        <v>#VALUE!</v>
      </c>
      <c r="I43" s="45">
        <f t="shared" si="2"/>
        <v>0</v>
      </c>
      <c r="J43" s="32"/>
      <c r="K43" s="47">
        <f>IF($P43="A",SUMIFS(K44:K$181,$A44:$A$181,LEFT($A43,$Q43)&amp;"*",$P44:$P$181,"R"),0)</f>
        <v>0</v>
      </c>
      <c r="L43" s="47">
        <f>IF($P43="A",SUMIFS(L44:L$181,$A44:$A$181,LEFT($A43,$Q43)&amp;"*",$P44:$P$181,"R"),0)</f>
        <v>0</v>
      </c>
      <c r="M43" s="47">
        <f>IF($P43="A",SUMIFS(M44:M$181,$A44:$A$181,LEFT($A43,$Q43)&amp;"*",$P44:$P$181,"R"),0)</f>
        <v>0</v>
      </c>
      <c r="N43" s="47">
        <f>IF($P43="A",SUMIFS(N44:N$181,$A44:$A$181,LEFT($A43,$Q43)&amp;"*",$P44:$P$181,"R"),0)</f>
        <v>0</v>
      </c>
      <c r="O43" s="47">
        <f>IF($P43="A",SUMIFS(O44:O$181,$A44:$A$181,LEFT($A43,$Q43)&amp;"*",$P44:$P$181,"R"),0)</f>
        <v>0</v>
      </c>
      <c r="P43" s="34" t="str">
        <f t="shared" si="3"/>
        <v>A</v>
      </c>
      <c r="Q43" s="34">
        <f t="shared" si="4"/>
        <v>3</v>
      </c>
      <c r="R43" s="35" t="e">
        <f t="shared" si="1"/>
        <v>#VALUE!</v>
      </c>
      <c r="S43" s="36">
        <v>1</v>
      </c>
      <c r="T43" s="37">
        <v>5</v>
      </c>
      <c r="U43" s="5"/>
      <c r="V43" s="32"/>
      <c r="W43" s="32"/>
      <c r="X43" s="32"/>
      <c r="Y43" s="32"/>
      <c r="Z43" s="32"/>
      <c r="AA43" s="38"/>
    </row>
    <row r="44" spans="1:27" s="39" customFormat="1" ht="15.75" hidden="1" customHeight="1" x14ac:dyDescent="0.25">
      <c r="A44" s="40" t="s">
        <v>55</v>
      </c>
      <c r="B44" s="40"/>
      <c r="C44" s="41" t="str">
        <f>IFERROR(INDEX('[1]Balanza Egresos'!A$1:C$65536,MATCH(A44,'[1]Balanza Egresos'!A$1:A$65536,0),2),"SIN CUENTA")</f>
        <v>SIN CUENTA</v>
      </c>
      <c r="D44" s="42" t="e">
        <f>IF($P44="A",SUMIFS(D45:D$181,$A45:$A$181,LEFT($A44,$Q44)&amp;"*",$P45:$P$181,"R"),SUMIFS('[1]Balanza Egresos'!$F$1:$F$65536,'[1]Balanza Egresos'!$A$1:$A$65536,$A44))</f>
        <v>#VALUE!</v>
      </c>
      <c r="E44" s="42" t="e">
        <f>IF($P44="A",SUMIFS(E45:E$181,$A45:$A$181,LEFT($A44,$Q44)&amp;"*",$P45:$P$181,"R"),((H44/[1]Parametros!$E$12)*12)+$I44)</f>
        <v>#VALUE!</v>
      </c>
      <c r="F44" s="30">
        <f>IF($P44="A",SUMIFS(F45:F$181,$A45:$A$181,LEFT($A44,$Q44)&amp;"*",$P45:$P$181,"R"),K44+L44+M44+N44+O44)</f>
        <v>0</v>
      </c>
      <c r="G44" s="49"/>
      <c r="H44" s="45" t="e">
        <f>IF($P44="A",SUMIFS(H45:H$181,$A45:$A$181,LEFT($A44,$Q44)&amp;"*",$P45:$P$181,"R"),SUMIFS('[1]Balanza Egresos'!$V$1:$V$65536,'[1]Balanza Egresos'!$A$1:$A$65536,$A44))</f>
        <v>#VALUE!</v>
      </c>
      <c r="I44" s="45">
        <f t="shared" si="2"/>
        <v>0</v>
      </c>
      <c r="J44" s="32"/>
      <c r="K44" s="47">
        <f>IF($P44="A",SUMIFS(K45:K$181,$A45:$A$181,LEFT($A44,$Q44)&amp;"*",$P45:$P$181,"R"),0)</f>
        <v>0</v>
      </c>
      <c r="L44" s="47">
        <f>IF($P44="A",SUMIFS(L45:L$181,$A45:$A$181,LEFT($A44,$Q44)&amp;"*",$P45:$P$181,"R"),0)</f>
        <v>0</v>
      </c>
      <c r="M44" s="47">
        <f>IF($P44="A",SUMIFS(M45:M$181,$A45:$A$181,LEFT($A44,$Q44)&amp;"*",$P45:$P$181,"R"),0)</f>
        <v>0</v>
      </c>
      <c r="N44" s="47">
        <f>IF($P44="A",SUMIFS(N45:N$181,$A45:$A$181,LEFT($A44,$Q44)&amp;"*",$P45:$P$181,"R"),0)</f>
        <v>0</v>
      </c>
      <c r="O44" s="47">
        <f>IF($P44="A",SUMIFS(O45:O$181,$A45:$A$181,LEFT($A44,$Q44)&amp;"*",$P45:$P$181,"R"),0)</f>
        <v>0</v>
      </c>
      <c r="P44" s="34" t="str">
        <f t="shared" si="3"/>
        <v>R</v>
      </c>
      <c r="Q44" s="34">
        <f t="shared" si="4"/>
        <v>4</v>
      </c>
      <c r="R44" s="35" t="e">
        <f t="shared" si="1"/>
        <v>#VALUE!</v>
      </c>
      <c r="S44" s="36">
        <v>1</v>
      </c>
      <c r="T44" s="37">
        <v>5</v>
      </c>
      <c r="U44" s="5"/>
      <c r="V44" s="32"/>
      <c r="W44" s="32"/>
      <c r="X44" s="32"/>
      <c r="Y44" s="32"/>
      <c r="Z44" s="32"/>
      <c r="AA44" s="38"/>
    </row>
    <row r="45" spans="1:27" s="39" customFormat="1" ht="15.75" hidden="1" customHeight="1" x14ac:dyDescent="0.25">
      <c r="A45" s="40" t="s">
        <v>56</v>
      </c>
      <c r="B45" s="40"/>
      <c r="C45" s="41" t="str">
        <f>IFERROR(INDEX('[1]Balanza Egresos'!A$1:C$65536,MATCH(A45,'[1]Balanza Egresos'!A$1:A$65536,0),2),"SIN CUENTA")</f>
        <v>SIN CUENTA</v>
      </c>
      <c r="D45" s="42" t="e">
        <f>IF($P45="A",SUMIFS(D46:D$181,$A46:$A$181,LEFT($A45,$Q45)&amp;"*",$P46:$P$181,"R"),SUMIFS('[1]Balanza Egresos'!$F$1:$F$65536,'[1]Balanza Egresos'!$A$1:$A$65536,$A45))</f>
        <v>#VALUE!</v>
      </c>
      <c r="E45" s="42" t="e">
        <f>IF($P45="A",SUMIFS(E46:E$181,$A46:$A$181,LEFT($A45,$Q45)&amp;"*",$P46:$P$181,"R"),((H45/[1]Parametros!$E$12)*12)+$I45)</f>
        <v>#VALUE!</v>
      </c>
      <c r="F45" s="30">
        <f>IF($P45="A",SUMIFS(F46:F$181,$A46:$A$181,LEFT($A45,$Q45)&amp;"*",$P46:$P$181,"R"),K45+L45+M45+N45+O45)</f>
        <v>0</v>
      </c>
      <c r="G45" s="49"/>
      <c r="H45" s="45" t="e">
        <f>IF($P45="A",SUMIFS(H46:H$181,$A46:$A$181,LEFT($A45,$Q45)&amp;"*",$P46:$P$181,"R"),SUMIFS('[1]Balanza Egresos'!$V$1:$V$65536,'[1]Balanza Egresos'!$A$1:$A$65536,$A45))</f>
        <v>#VALUE!</v>
      </c>
      <c r="I45" s="45">
        <f t="shared" si="2"/>
        <v>0</v>
      </c>
      <c r="J45" s="32"/>
      <c r="K45" s="47">
        <f>IF($P45="A",SUMIFS(K46:K$181,$A46:$A$181,LEFT($A45,$Q45)&amp;"*",$P46:$P$181,"R"),0)</f>
        <v>0</v>
      </c>
      <c r="L45" s="47">
        <f>IF($P45="A",SUMIFS(L46:L$181,$A46:$A$181,LEFT($A45,$Q45)&amp;"*",$P46:$P$181,"R"),0)</f>
        <v>0</v>
      </c>
      <c r="M45" s="47">
        <f>IF($P45="A",SUMIFS(M46:M$181,$A46:$A$181,LEFT($A45,$Q45)&amp;"*",$P46:$P$181,"R"),0)</f>
        <v>0</v>
      </c>
      <c r="N45" s="47">
        <f>IF($P45="A",SUMIFS(N46:N$181,$A46:$A$181,LEFT($A45,$Q45)&amp;"*",$P46:$P$181,"R"),0)</f>
        <v>0</v>
      </c>
      <c r="O45" s="47">
        <f>IF($P45="A",SUMIFS(O46:O$181,$A46:$A$181,LEFT($A45,$Q45)&amp;"*",$P46:$P$181,"R"),0)</f>
        <v>0</v>
      </c>
      <c r="P45" s="34" t="str">
        <f t="shared" si="3"/>
        <v>A</v>
      </c>
      <c r="Q45" s="34">
        <f t="shared" si="4"/>
        <v>3</v>
      </c>
      <c r="R45" s="35" t="e">
        <f t="shared" si="1"/>
        <v>#VALUE!</v>
      </c>
      <c r="S45" s="36">
        <v>1</v>
      </c>
      <c r="T45" s="37">
        <v>5</v>
      </c>
      <c r="U45" s="5"/>
      <c r="V45" s="32"/>
      <c r="W45" s="32"/>
      <c r="X45" s="32"/>
      <c r="Y45" s="32"/>
      <c r="Z45" s="32"/>
      <c r="AA45" s="38"/>
    </row>
    <row r="46" spans="1:27" s="39" customFormat="1" ht="19.5" hidden="1" customHeight="1" x14ac:dyDescent="0.25">
      <c r="A46" s="40" t="s">
        <v>57</v>
      </c>
      <c r="B46" s="40"/>
      <c r="C46" s="41" t="str">
        <f>IFERROR(INDEX('[1]Balanza Egresos'!A$1:C$65536,MATCH(A46,'[1]Balanza Egresos'!A$1:A$65536,0),2),"SIN CUENTA")</f>
        <v>SIN CUENTA</v>
      </c>
      <c r="D46" s="42" t="e">
        <f>IF($P46="A",SUMIFS(D47:D$181,$A47:$A$181,LEFT($A46,$Q46)&amp;"*",$P47:$P$181,"R"),SUMIFS('[1]Balanza Egresos'!$F$1:$F$65536,'[1]Balanza Egresos'!$A$1:$A$65536,$A46))</f>
        <v>#VALUE!</v>
      </c>
      <c r="E46" s="42" t="e">
        <f>IF($P46="A",SUMIFS(E47:E$181,$A47:$A$181,LEFT($A46,$Q46)&amp;"*",$P47:$P$181,"R"),((H46/[1]Parametros!$E$12)*12)+$I46)</f>
        <v>#VALUE!</v>
      </c>
      <c r="F46" s="30">
        <f>IF($P46="A",SUMIFS(F47:F$181,$A47:$A$181,LEFT($A46,$Q46)&amp;"*",$P47:$P$181,"R"),K46+L46+M46+N46+O46)</f>
        <v>0</v>
      </c>
      <c r="G46" s="49"/>
      <c r="H46" s="45" t="e">
        <f>IF($P46="A",SUMIFS(H47:H$181,$A47:$A$181,LEFT($A46,$Q46)&amp;"*",$P47:$P$181,"R"),SUMIFS('[1]Balanza Egresos'!$V$1:$V$65536,'[1]Balanza Egresos'!$A$1:$A$65536,$A46))</f>
        <v>#VALUE!</v>
      </c>
      <c r="I46" s="45">
        <f t="shared" si="2"/>
        <v>0</v>
      </c>
      <c r="J46" s="32"/>
      <c r="K46" s="47">
        <f>IF($P46="A",SUMIFS(K47:K$181,$A47:$A$181,LEFT($A46,$Q46)&amp;"*",$P47:$P$181,"R"),0)</f>
        <v>0</v>
      </c>
      <c r="L46" s="47">
        <f>IF($P46="A",SUMIFS(L47:L$181,$A47:$A$181,LEFT($A46,$Q46)&amp;"*",$P47:$P$181,"R"),0)</f>
        <v>0</v>
      </c>
      <c r="M46" s="47">
        <f>IF($P46="A",SUMIFS(M47:M$181,$A47:$A$181,LEFT($A46,$Q46)&amp;"*",$P47:$P$181,"R"),0)</f>
        <v>0</v>
      </c>
      <c r="N46" s="47">
        <f>IF($P46="A",SUMIFS(N47:N$181,$A47:$A$181,LEFT($A46,$Q46)&amp;"*",$P47:$P$181,"R"),0)</f>
        <v>0</v>
      </c>
      <c r="O46" s="47">
        <f>IF($P46="A",SUMIFS(O47:O$181,$A47:$A$181,LEFT($A46,$Q46)&amp;"*",$P47:$P$181,"R"),0)</f>
        <v>0</v>
      </c>
      <c r="P46" s="34" t="str">
        <f t="shared" si="3"/>
        <v>R</v>
      </c>
      <c r="Q46" s="34">
        <f t="shared" si="4"/>
        <v>4</v>
      </c>
      <c r="R46" s="35" t="e">
        <f t="shared" si="1"/>
        <v>#VALUE!</v>
      </c>
      <c r="S46" s="36">
        <v>1</v>
      </c>
      <c r="T46" s="37">
        <v>3</v>
      </c>
      <c r="U46" s="5"/>
      <c r="V46" s="32"/>
      <c r="W46" s="32"/>
      <c r="X46" s="32"/>
      <c r="Y46" s="32"/>
      <c r="Z46" s="32"/>
      <c r="AA46" s="38"/>
    </row>
    <row r="47" spans="1:27" s="39" customFormat="1" ht="15" hidden="1" x14ac:dyDescent="0.25">
      <c r="A47" s="40" t="s">
        <v>58</v>
      </c>
      <c r="B47" s="40"/>
      <c r="C47" s="41" t="str">
        <f>IFERROR(INDEX('[1]Balanza Egresos'!A$1:C$65536,MATCH(A47,'[1]Balanza Egresos'!A$1:A$65536,0),2),"SIN CUENTA")</f>
        <v>SIN CUENTA</v>
      </c>
      <c r="D47" s="42" t="e">
        <f>IF($P47="A",SUMIFS(D48:D$181,$A48:$A$181,LEFT($A47,$Q47)&amp;"*",$P48:$P$181,"R"),SUMIFS('[1]Balanza Egresos'!$F$1:$F$65536,'[1]Balanza Egresos'!$A$1:$A$65536,$A47))</f>
        <v>#VALUE!</v>
      </c>
      <c r="E47" s="42" t="e">
        <f>IF($P47="A",SUMIFS(E48:E$181,$A48:$A$181,LEFT($A47,$Q47)&amp;"*",$P48:$P$181,"R"),((H47/[1]Parametros!$E$12)*12)+$I47)</f>
        <v>#VALUE!</v>
      </c>
      <c r="F47" s="30">
        <f>IF($P47="A",SUMIFS(F48:F$181,$A48:$A$181,LEFT($A47,$Q47)&amp;"*",$P48:$P$181,"R"),K47+L47+M47+N47+O47)</f>
        <v>0</v>
      </c>
      <c r="G47" s="49"/>
      <c r="H47" s="45" t="e">
        <f>IF($P47="A",SUMIFS(H48:H$181,$A48:$A$181,LEFT($A47,$Q47)&amp;"*",$P48:$P$181,"R"),SUMIFS('[1]Balanza Egresos'!$V$1:$V$65536,'[1]Balanza Egresos'!$A$1:$A$65536,$A47))</f>
        <v>#VALUE!</v>
      </c>
      <c r="I47" s="45">
        <f t="shared" si="2"/>
        <v>0</v>
      </c>
      <c r="J47" s="32"/>
      <c r="K47" s="47">
        <f>IF($P47="A",SUMIFS(K48:K$181,$A48:$A$181,LEFT($A47,$Q47)&amp;"*",$P48:$P$181,"R"),0)</f>
        <v>0</v>
      </c>
      <c r="L47" s="47">
        <f>IF($P47="A",SUMIFS(L48:L$181,$A48:$A$181,LEFT($A47,$Q47)&amp;"*",$P48:$P$181,"R"),0)</f>
        <v>0</v>
      </c>
      <c r="M47" s="47">
        <f>IF($P47="A",SUMIFS(M48:M$181,$A48:$A$181,LEFT($A47,$Q47)&amp;"*",$P48:$P$181,"R"),0)</f>
        <v>0</v>
      </c>
      <c r="N47" s="47">
        <f>IF($P47="A",SUMIFS(N48:N$181,$A48:$A$181,LEFT($A47,$Q47)&amp;"*",$P48:$P$181,"R"),0)</f>
        <v>0</v>
      </c>
      <c r="O47" s="47">
        <f>IF($P47="A",SUMIFS(O48:O$181,$A48:$A$181,LEFT($A47,$Q47)&amp;"*",$P48:$P$181,"R"),0)</f>
        <v>0</v>
      </c>
      <c r="P47" s="34" t="str">
        <f t="shared" si="3"/>
        <v>A</v>
      </c>
      <c r="Q47" s="34">
        <f t="shared" si="4"/>
        <v>3</v>
      </c>
      <c r="R47" s="35" t="e">
        <f t="shared" si="1"/>
        <v>#VALUE!</v>
      </c>
      <c r="S47" s="36">
        <v>1</v>
      </c>
      <c r="T47" s="37">
        <v>3</v>
      </c>
      <c r="U47" s="5"/>
      <c r="V47" s="32"/>
      <c r="W47" s="32"/>
      <c r="X47" s="32"/>
      <c r="Y47" s="32"/>
      <c r="Z47" s="32"/>
      <c r="AA47" s="38"/>
    </row>
    <row r="48" spans="1:27" s="39" customFormat="1" ht="16.5" hidden="1" customHeight="1" x14ac:dyDescent="0.25">
      <c r="A48" s="40" t="s">
        <v>59</v>
      </c>
      <c r="B48" s="40"/>
      <c r="C48" s="41" t="str">
        <f>IFERROR(INDEX('[1]Balanza Egresos'!A$1:C$65536,MATCH(A48,'[1]Balanza Egresos'!A$1:A$65536,0),2),"SIN CUENTA")</f>
        <v>SIN CUENTA</v>
      </c>
      <c r="D48" s="42" t="e">
        <f>IF($P48="A",SUMIFS(D49:D$181,$A49:$A$181,LEFT($A48,$Q48)&amp;"*",$P49:$P$181,"R"),SUMIFS('[1]Balanza Egresos'!$F$1:$F$65536,'[1]Balanza Egresos'!$A$1:$A$65536,$A48))</f>
        <v>#VALUE!</v>
      </c>
      <c r="E48" s="42" t="e">
        <f>IF($P48="A",SUMIFS(E49:E$181,$A49:$A$181,LEFT($A48,$Q48)&amp;"*",$P49:$P$181,"R"),((H48/[1]Parametros!$E$12)*12)+$I48)</f>
        <v>#VALUE!</v>
      </c>
      <c r="F48" s="30">
        <f>IF($P48="A",SUMIFS(F49:F$181,$A49:$A$181,LEFT($A48,$Q48)&amp;"*",$P49:$P$181,"R"),K48+L48+M48+N48+O48)</f>
        <v>0</v>
      </c>
      <c r="G48" s="49"/>
      <c r="H48" s="45" t="e">
        <f>IF($P48="A",SUMIFS(H49:H$181,$A49:$A$181,LEFT($A48,$Q48)&amp;"*",$P49:$P$181,"R"),SUMIFS('[1]Balanza Egresos'!$V$1:$V$65536,'[1]Balanza Egresos'!$A$1:$A$65536,$A48))</f>
        <v>#VALUE!</v>
      </c>
      <c r="I48" s="45">
        <f t="shared" si="2"/>
        <v>0</v>
      </c>
      <c r="J48" s="32"/>
      <c r="K48" s="47">
        <f>IF($P48="A",SUMIFS(K49:K$181,$A49:$A$181,LEFT($A48,$Q48)&amp;"*",$P49:$P$181,"R"),0)</f>
        <v>0</v>
      </c>
      <c r="L48" s="47">
        <f>IF($P48="A",SUMIFS(L49:L$181,$A49:$A$181,LEFT($A48,$Q48)&amp;"*",$P49:$P$181,"R"),0)</f>
        <v>0</v>
      </c>
      <c r="M48" s="47">
        <f>IF($P48="A",SUMIFS(M49:M$181,$A49:$A$181,LEFT($A48,$Q48)&amp;"*",$P49:$P$181,"R"),0)</f>
        <v>0</v>
      </c>
      <c r="N48" s="47">
        <f>IF($P48="A",SUMIFS(N49:N$181,$A49:$A$181,LEFT($A48,$Q48)&amp;"*",$P49:$P$181,"R"),0)</f>
        <v>0</v>
      </c>
      <c r="O48" s="47">
        <f>IF($P48="A",SUMIFS(O49:O$181,$A49:$A$181,LEFT($A48,$Q48)&amp;"*",$P49:$P$181,"R"),0)</f>
        <v>0</v>
      </c>
      <c r="P48" s="34" t="str">
        <f t="shared" si="3"/>
        <v>R</v>
      </c>
      <c r="Q48" s="34">
        <f t="shared" si="4"/>
        <v>4</v>
      </c>
      <c r="R48" s="35" t="e">
        <f t="shared" si="1"/>
        <v>#VALUE!</v>
      </c>
      <c r="S48" s="36">
        <v>1</v>
      </c>
      <c r="T48" s="37">
        <v>3</v>
      </c>
      <c r="U48" s="5"/>
      <c r="V48" s="32"/>
      <c r="W48" s="32"/>
      <c r="X48" s="32"/>
      <c r="Y48" s="32"/>
      <c r="Z48" s="32"/>
      <c r="AA48" s="38"/>
    </row>
    <row r="49" spans="1:27" s="39" customFormat="1" ht="15" hidden="1" customHeight="1" x14ac:dyDescent="0.25">
      <c r="A49" s="40" t="s">
        <v>60</v>
      </c>
      <c r="B49" s="40"/>
      <c r="C49" s="41" t="str">
        <f>IFERROR(INDEX('[1]Balanza Egresos'!A$1:C$65536,MATCH(A49,'[1]Balanza Egresos'!A$1:A$65536,0),2),"SIN CUENTA")</f>
        <v>SIN CUENTA</v>
      </c>
      <c r="D49" s="42" t="e">
        <f>IF($P49="A",SUMIFS(D50:D$181,$A50:$A$181,LEFT($A49,$Q49)&amp;"*",$P50:$P$181,"R"),SUMIFS('[1]Balanza Egresos'!$F$1:$F$65536,'[1]Balanza Egresos'!$A$1:$A$65536,$A49))</f>
        <v>#VALUE!</v>
      </c>
      <c r="E49" s="42" t="e">
        <f>IF($P49="A",SUMIFS(E50:E$181,$A50:$A$181,LEFT($A49,$Q49)&amp;"*",$P50:$P$181,"R"),((H49/[1]Parametros!$E$12)*12)+$I49)</f>
        <v>#VALUE!</v>
      </c>
      <c r="F49" s="30">
        <f>IF($P49="A",SUMIFS(F50:F$181,$A50:$A$181,LEFT($A49,$Q49)&amp;"*",$P50:$P$181,"R"),K49+L49+M49+N49+O49)</f>
        <v>0</v>
      </c>
      <c r="G49" s="49"/>
      <c r="H49" s="45" t="e">
        <f>IF($P49="A",SUMIFS(H50:H$181,$A50:$A$181,LEFT($A49,$Q49)&amp;"*",$P50:$P$181,"R"),SUMIFS('[1]Balanza Egresos'!$V$1:$V$65536,'[1]Balanza Egresos'!$A$1:$A$65536,$A49))</f>
        <v>#VALUE!</v>
      </c>
      <c r="I49" s="45">
        <f t="shared" si="2"/>
        <v>0</v>
      </c>
      <c r="J49" s="32"/>
      <c r="K49" s="47">
        <f>IF($P49="A",SUMIFS(K50:K$181,$A50:$A$181,LEFT($A49,$Q49)&amp;"*",$P50:$P$181,"R"),0)</f>
        <v>0</v>
      </c>
      <c r="L49" s="47">
        <f>IF($P49="A",SUMIFS(L50:L$181,$A50:$A$181,LEFT($A49,$Q49)&amp;"*",$P50:$P$181,"R"),0)</f>
        <v>0</v>
      </c>
      <c r="M49" s="47">
        <f>IF($P49="A",SUMIFS(M50:M$181,$A50:$A$181,LEFT($A49,$Q49)&amp;"*",$P50:$P$181,"R"),0)</f>
        <v>0</v>
      </c>
      <c r="N49" s="47">
        <f>IF($P49="A",SUMIFS(N50:N$181,$A50:$A$181,LEFT($A49,$Q49)&amp;"*",$P50:$P$181,"R"),0)</f>
        <v>0</v>
      </c>
      <c r="O49" s="47">
        <f>IF($P49="A",SUMIFS(O50:O$181,$A50:$A$181,LEFT($A49,$Q49)&amp;"*",$P50:$P$181,"R"),0)</f>
        <v>0</v>
      </c>
      <c r="P49" s="34" t="str">
        <f t="shared" si="3"/>
        <v>A</v>
      </c>
      <c r="Q49" s="34">
        <f t="shared" si="4"/>
        <v>3</v>
      </c>
      <c r="R49" s="35" t="e">
        <f t="shared" si="1"/>
        <v>#VALUE!</v>
      </c>
      <c r="S49" s="36">
        <v>1</v>
      </c>
      <c r="T49" s="37">
        <v>3</v>
      </c>
      <c r="U49" s="5"/>
      <c r="V49" s="32"/>
      <c r="W49" s="32"/>
      <c r="X49" s="32"/>
      <c r="Y49" s="32"/>
      <c r="Z49" s="32"/>
      <c r="AA49" s="38"/>
    </row>
    <row r="50" spans="1:27" s="39" customFormat="1" ht="15.75" hidden="1" customHeight="1" x14ac:dyDescent="0.25">
      <c r="A50" s="40" t="s">
        <v>61</v>
      </c>
      <c r="B50" s="40"/>
      <c r="C50" s="41" t="str">
        <f>IFERROR(INDEX('[1]Balanza Egresos'!A$1:C$65536,MATCH(A50,'[1]Balanza Egresos'!A$1:A$65536,0),2),"SIN CUENTA")</f>
        <v>SIN CUENTA</v>
      </c>
      <c r="D50" s="42" t="e">
        <f>IF($P50="A",SUMIFS(D51:D$181,$A51:$A$181,LEFT($A50,$Q50)&amp;"*",$P51:$P$181,"R"),SUMIFS('[1]Balanza Egresos'!$F$1:$F$65536,'[1]Balanza Egresos'!$A$1:$A$65536,$A50))</f>
        <v>#VALUE!</v>
      </c>
      <c r="E50" s="42" t="e">
        <f>IF($P50="A",SUMIFS(E51:E$181,$A51:$A$181,LEFT($A50,$Q50)&amp;"*",$P51:$P$181,"R"),((H50/[1]Parametros!$E$12)*12)+$I50)</f>
        <v>#VALUE!</v>
      </c>
      <c r="F50" s="30">
        <f>IF($P50="A",SUMIFS(F51:F$181,$A51:$A$181,LEFT($A50,$Q50)&amp;"*",$P51:$P$181,"R"),K50+L50+M50+N50+O50)</f>
        <v>0</v>
      </c>
      <c r="G50" s="49"/>
      <c r="H50" s="45" t="e">
        <f>IF($P50="A",SUMIFS(H51:H$181,$A51:$A$181,LEFT($A50,$Q50)&amp;"*",$P51:$P$181,"R"),SUMIFS('[1]Balanza Egresos'!$V$1:$V$65536,'[1]Balanza Egresos'!$A$1:$A$65536,$A50))</f>
        <v>#VALUE!</v>
      </c>
      <c r="I50" s="45">
        <f t="shared" si="2"/>
        <v>0</v>
      </c>
      <c r="J50" s="32"/>
      <c r="K50" s="47">
        <f>IF($P50="A",SUMIFS(K51:K$181,$A51:$A$181,LEFT($A50,$Q50)&amp;"*",$P51:$P$181,"R"),0)</f>
        <v>0</v>
      </c>
      <c r="L50" s="47">
        <f>IF($P50="A",SUMIFS(L51:L$181,$A51:$A$181,LEFT($A50,$Q50)&amp;"*",$P51:$P$181,"R"),0)</f>
        <v>0</v>
      </c>
      <c r="M50" s="47">
        <f>IF($P50="A",SUMIFS(M51:M$181,$A51:$A$181,LEFT($A50,$Q50)&amp;"*",$P51:$P$181,"R"),0)</f>
        <v>0</v>
      </c>
      <c r="N50" s="47">
        <f>IF($P50="A",SUMIFS(N51:N$181,$A51:$A$181,LEFT($A50,$Q50)&amp;"*",$P51:$P$181,"R"),0)</f>
        <v>0</v>
      </c>
      <c r="O50" s="47">
        <f>IF($P50="A",SUMIFS(O51:O$181,$A51:$A$181,LEFT($A50,$Q50)&amp;"*",$P51:$P$181,"R"),0)</f>
        <v>0</v>
      </c>
      <c r="P50" s="34" t="str">
        <f t="shared" si="3"/>
        <v>R</v>
      </c>
      <c r="Q50" s="34">
        <f t="shared" si="4"/>
        <v>4</v>
      </c>
      <c r="R50" s="35" t="e">
        <f t="shared" si="1"/>
        <v>#VALUE!</v>
      </c>
      <c r="S50" s="36">
        <v>1</v>
      </c>
      <c r="T50" s="37">
        <v>3</v>
      </c>
      <c r="U50" s="5"/>
      <c r="V50" s="32"/>
      <c r="W50" s="32"/>
      <c r="X50" s="32"/>
      <c r="Y50" s="32"/>
      <c r="Z50" s="32"/>
      <c r="AA50" s="38"/>
    </row>
    <row r="51" spans="1:27" s="39" customFormat="1" ht="15.75" hidden="1" customHeight="1" x14ac:dyDescent="0.25">
      <c r="A51" s="40" t="s">
        <v>62</v>
      </c>
      <c r="B51" s="40"/>
      <c r="C51" s="41" t="str">
        <f>IFERROR(INDEX('[1]Balanza Egresos'!A$1:C$65536,MATCH(A51,'[1]Balanza Egresos'!A$1:A$65536,0),2),"SIN CUENTA")</f>
        <v>SIN CUENTA</v>
      </c>
      <c r="D51" s="42" t="e">
        <f>IF($P51="A",SUMIFS(D52:D$181,$A52:$A$181,LEFT($A51,$Q51)&amp;"*",$P52:$P$181,"R"),SUMIFS('[1]Balanza Egresos'!$F$1:$F$65536,'[1]Balanza Egresos'!$A$1:$A$65536,$A51))</f>
        <v>#VALUE!</v>
      </c>
      <c r="E51" s="42" t="e">
        <f>IF($P51="A",SUMIFS(E52:E$181,$A52:$A$181,LEFT($A51,$Q51)&amp;"*",$P52:$P$181,"R"),((H51/[1]Parametros!$E$12)*12)+$I51)</f>
        <v>#VALUE!</v>
      </c>
      <c r="F51" s="30">
        <f>IF($P51="A",SUMIFS(F52:F$181,$A52:$A$181,LEFT($A51,$Q51)&amp;"*",$P52:$P$181,"R"),K51+L51+M51+N51+O51)</f>
        <v>0</v>
      </c>
      <c r="G51" s="49"/>
      <c r="H51" s="42" t="e">
        <f>IF($P51="A",SUMIFS(H52:H$181,$A52:$A$181,LEFT($A51,$Q51)&amp;"*",$P52:$P$181,"R"),SUMIFS('[1]Balanza Egresos'!$V$1:$V$65536,'[1]Balanza Egresos'!$A$1:$A$65536,$A51))</f>
        <v>#VALUE!</v>
      </c>
      <c r="I51" s="42">
        <f t="shared" si="2"/>
        <v>0</v>
      </c>
      <c r="J51" s="32"/>
      <c r="K51" s="47">
        <f>IF($P51="A",SUMIFS(K52:K$181,$A52:$A$181,LEFT($A51,$Q51)&amp;"*",$P52:$P$181,"R"),0)</f>
        <v>0</v>
      </c>
      <c r="L51" s="47">
        <f>IF($P51="A",SUMIFS(L52:L$181,$A52:$A$181,LEFT($A51,$Q51)&amp;"*",$P52:$P$181,"R"),0)</f>
        <v>0</v>
      </c>
      <c r="M51" s="47">
        <f>IF($P51="A",SUMIFS(M52:M$181,$A52:$A$181,LEFT($A51,$Q51)&amp;"*",$P52:$P$181,"R"),0)</f>
        <v>0</v>
      </c>
      <c r="N51" s="47">
        <f>IF($P51="A",SUMIFS(N52:N$181,$A52:$A$181,LEFT($A51,$Q51)&amp;"*",$P52:$P$181,"R"),0)</f>
        <v>0</v>
      </c>
      <c r="O51" s="47">
        <f>IF($P51="A",SUMIFS(O52:O$181,$A52:$A$181,LEFT($A51,$Q51)&amp;"*",$P52:$P$181,"R"),0)</f>
        <v>0</v>
      </c>
      <c r="P51" s="34" t="str">
        <f t="shared" si="3"/>
        <v>A</v>
      </c>
      <c r="Q51" s="34">
        <f t="shared" si="4"/>
        <v>2</v>
      </c>
      <c r="R51" s="35" t="e">
        <f t="shared" si="1"/>
        <v>#VALUE!</v>
      </c>
      <c r="S51" s="36">
        <v>1</v>
      </c>
      <c r="T51" s="37" t="s">
        <v>21</v>
      </c>
      <c r="U51" s="5"/>
      <c r="V51" s="32"/>
      <c r="W51" s="32"/>
      <c r="X51" s="32"/>
      <c r="Y51" s="32"/>
      <c r="Z51" s="32"/>
      <c r="AA51" s="38"/>
    </row>
    <row r="52" spans="1:27" s="39" customFormat="1" ht="15.75" hidden="1" customHeight="1" x14ac:dyDescent="0.25">
      <c r="A52" s="40" t="s">
        <v>63</v>
      </c>
      <c r="B52" s="40"/>
      <c r="C52" s="41" t="str">
        <f>IFERROR(INDEX('[1]Balanza Egresos'!A$1:C$65536,MATCH(A52,'[1]Balanza Egresos'!A$1:A$65536,0),2),"SIN CUENTA")</f>
        <v>SIN CUENTA</v>
      </c>
      <c r="D52" s="42" t="e">
        <f>IF($P52="A",SUMIFS(D53:D$181,$A53:$A$181,LEFT($A52,$Q52)&amp;"*",$P53:$P$181,"R"),SUMIFS('[1]Balanza Egresos'!$F$1:$F$65536,'[1]Balanza Egresos'!$A$1:$A$65536,$A52))</f>
        <v>#VALUE!</v>
      </c>
      <c r="E52" s="42" t="e">
        <f>IF($P52="A",SUMIFS(E53:E$181,$A53:$A$181,LEFT($A52,$Q52)&amp;"*",$P53:$P$181,"R"),((H52/[1]Parametros!$E$12)*12)+$I52)</f>
        <v>#VALUE!</v>
      </c>
      <c r="F52" s="30">
        <f>IF($P52="A",SUMIFS(F53:F$181,$A53:$A$181,LEFT($A52,$Q52)&amp;"*",$P53:$P$181,"R"),K52+L52+M52+N52+O52)</f>
        <v>0</v>
      </c>
      <c r="G52" s="49"/>
      <c r="H52" s="45" t="e">
        <f>IF($P52="A",SUMIFS(H53:H$181,$A53:$A$181,LEFT($A52,$Q52)&amp;"*",$P53:$P$181,"R"),SUMIFS('[1]Balanza Egresos'!$V$1:$V$65536,'[1]Balanza Egresos'!$A$1:$A$65536,$A52))</f>
        <v>#VALUE!</v>
      </c>
      <c r="I52" s="45">
        <f t="shared" si="2"/>
        <v>0</v>
      </c>
      <c r="J52" s="32"/>
      <c r="K52" s="47">
        <f>IF($P52="A",SUMIFS(K53:K$181,$A53:$A$181,LEFT($A52,$Q52)&amp;"*",$P53:$P$181,"R"),0)</f>
        <v>0</v>
      </c>
      <c r="L52" s="47">
        <f>IF($P52="A",SUMIFS(L53:L$181,$A53:$A$181,LEFT($A52,$Q52)&amp;"*",$P53:$P$181,"R"),0)</f>
        <v>0</v>
      </c>
      <c r="M52" s="47">
        <f>IF($P52="A",SUMIFS(M53:M$181,$A53:$A$181,LEFT($A52,$Q52)&amp;"*",$P53:$P$181,"R"),0)</f>
        <v>0</v>
      </c>
      <c r="N52" s="47">
        <f>IF($P52="A",SUMIFS(N53:N$181,$A53:$A$181,LEFT($A52,$Q52)&amp;"*",$P53:$P$181,"R"),0)</f>
        <v>0</v>
      </c>
      <c r="O52" s="47">
        <f>IF($P52="A",SUMIFS(O53:O$181,$A53:$A$181,LEFT($A52,$Q52)&amp;"*",$P53:$P$181,"R"),0)</f>
        <v>0</v>
      </c>
      <c r="P52" s="34" t="str">
        <f t="shared" si="3"/>
        <v>A</v>
      </c>
      <c r="Q52" s="34">
        <f t="shared" si="4"/>
        <v>3</v>
      </c>
      <c r="R52" s="35" t="e">
        <f t="shared" si="1"/>
        <v>#VALUE!</v>
      </c>
      <c r="S52" s="36">
        <v>1</v>
      </c>
      <c r="T52" s="37">
        <v>3</v>
      </c>
      <c r="U52" s="5"/>
      <c r="V52" s="32"/>
      <c r="W52" s="32"/>
      <c r="X52" s="32"/>
      <c r="Y52" s="32"/>
      <c r="Z52" s="32"/>
      <c r="AA52" s="38"/>
    </row>
    <row r="53" spans="1:27" s="39" customFormat="1" ht="15.75" hidden="1" customHeight="1" x14ac:dyDescent="0.25">
      <c r="A53" s="40" t="s">
        <v>64</v>
      </c>
      <c r="B53" s="40"/>
      <c r="C53" s="41" t="str">
        <f>IFERROR(INDEX('[1]Balanza Egresos'!A$1:C$65536,MATCH(A53,'[1]Balanza Egresos'!A$1:A$65536,0),2),"SIN CUENTA")</f>
        <v>SIN CUENTA</v>
      </c>
      <c r="D53" s="42" t="e">
        <f>IF($P53="A",SUMIFS(D54:D$181,$A54:$A$181,LEFT($A53,$Q53)&amp;"*",$P54:$P$181,"R"),SUMIFS('[1]Balanza Egresos'!$F$1:$F$65536,'[1]Balanza Egresos'!$A$1:$A$65536,$A53))</f>
        <v>#VALUE!</v>
      </c>
      <c r="E53" s="42" t="e">
        <f>IF($P53="A",SUMIFS(E54:E$181,$A54:$A$181,LEFT($A53,$Q53)&amp;"*",$P54:$P$181,"R"),((H53/[1]Parametros!$E$12)*12)+$I53)</f>
        <v>#VALUE!</v>
      </c>
      <c r="F53" s="30">
        <f>IF($P53="A",SUMIFS(F54:F$181,$A54:$A$181,LEFT($A53,$Q53)&amp;"*",$P54:$P$181,"R"),K53+L53+M53+N53+O53)</f>
        <v>0</v>
      </c>
      <c r="G53" s="49"/>
      <c r="H53" s="45" t="e">
        <f>IF($P53="A",SUMIFS(H54:H$181,$A54:$A$181,LEFT($A53,$Q53)&amp;"*",$P54:$P$181,"R"),SUMIFS('[1]Balanza Egresos'!$V$1:$V$65536,'[1]Balanza Egresos'!$A$1:$A$65536,$A53))</f>
        <v>#VALUE!</v>
      </c>
      <c r="I53" s="45">
        <f t="shared" si="2"/>
        <v>0</v>
      </c>
      <c r="J53" s="32"/>
      <c r="K53" s="47">
        <f>IF($P53="A",SUMIFS(K54:K$181,$A54:$A$181,LEFT($A53,$Q53)&amp;"*",$P54:$P$181,"R"),0)</f>
        <v>0</v>
      </c>
      <c r="L53" s="47">
        <f>IF($P53="A",SUMIFS(L54:L$181,$A54:$A$181,LEFT($A53,$Q53)&amp;"*",$P54:$P$181,"R"),0)</f>
        <v>0</v>
      </c>
      <c r="M53" s="47">
        <f>IF($P53="A",SUMIFS(M54:M$181,$A54:$A$181,LEFT($A53,$Q53)&amp;"*",$P54:$P$181,"R"),0)</f>
        <v>0</v>
      </c>
      <c r="N53" s="47">
        <f>IF($P53="A",SUMIFS(N54:N$181,$A54:$A$181,LEFT($A53,$Q53)&amp;"*",$P54:$P$181,"R"),0)</f>
        <v>0</v>
      </c>
      <c r="O53" s="47">
        <f>IF($P53="A",SUMIFS(O54:O$181,$A54:$A$181,LEFT($A53,$Q53)&amp;"*",$P54:$P$181,"R"),0)</f>
        <v>0</v>
      </c>
      <c r="P53" s="34" t="str">
        <f t="shared" si="3"/>
        <v>R</v>
      </c>
      <c r="Q53" s="34">
        <f t="shared" si="4"/>
        <v>4</v>
      </c>
      <c r="R53" s="35" t="e">
        <f t="shared" si="1"/>
        <v>#VALUE!</v>
      </c>
      <c r="S53" s="36">
        <v>1</v>
      </c>
      <c r="T53" s="37">
        <v>3</v>
      </c>
      <c r="U53" s="5"/>
      <c r="V53" s="32"/>
      <c r="W53" s="32"/>
      <c r="X53" s="32"/>
      <c r="Y53" s="32"/>
      <c r="Z53" s="32"/>
      <c r="AA53" s="38"/>
    </row>
    <row r="54" spans="1:27" s="39" customFormat="1" ht="15.75" customHeight="1" x14ac:dyDescent="0.25">
      <c r="A54" s="40" t="s">
        <v>65</v>
      </c>
      <c r="B54" s="40"/>
      <c r="C54" s="41" t="str">
        <f>IFERROR(INDEX('[1]Balanza Egresos'!A$1:C$65536,MATCH(A54,'[1]Balanza Egresos'!A$1:A$65536,0),2),"SIN CUENTA")</f>
        <v>MAQUINARIA, OTROS EQUIPOS Y HERRAMIENTAS</v>
      </c>
      <c r="D54" s="42">
        <v>1358000</v>
      </c>
      <c r="E54" s="42">
        <v>2037000</v>
      </c>
      <c r="F54" s="30">
        <f>IF($P54="A",SUMIFS(F55:F$181,$A55:$A$181,LEFT($A54,$Q54)&amp;"*",$P55:$P$181,"R"),K54+L54+M54+N54+O54)</f>
        <v>0</v>
      </c>
      <c r="G54" s="49"/>
      <c r="H54" s="45" t="e">
        <f>IF($P54="A",SUMIFS(H55:H$181,$A55:$A$181,LEFT($A54,$Q54)&amp;"*",$P55:$P$181,"R"),SUMIFS('[1]Balanza Egresos'!$V$1:$V$65536,'[1]Balanza Egresos'!$A$1:$A$65536,$A54))</f>
        <v>#VALUE!</v>
      </c>
      <c r="I54" s="45">
        <f t="shared" si="2"/>
        <v>0</v>
      </c>
      <c r="J54" s="32"/>
      <c r="K54" s="47">
        <f>IF($P54="A",SUMIFS(K55:K$181,$A55:$A$181,LEFT($A54,$Q54)&amp;"*",$P55:$P$181,"R"),0)</f>
        <v>0</v>
      </c>
      <c r="L54" s="47">
        <f>IF($P54="A",SUMIFS(L55:L$181,$A55:$A$181,LEFT($A54,$Q54)&amp;"*",$P55:$P$181,"R"),0)</f>
        <v>0</v>
      </c>
      <c r="M54" s="47">
        <f>IF($P54="A",SUMIFS(M55:M$181,$A55:$A$181,LEFT($A54,$Q54)&amp;"*",$P55:$P$181,"R"),0)</f>
        <v>0</v>
      </c>
      <c r="N54" s="47">
        <f>IF($P54="A",SUMIFS(N55:N$181,$A55:$A$181,LEFT($A54,$Q54)&amp;"*",$P55:$P$181,"R"),0)</f>
        <v>0</v>
      </c>
      <c r="O54" s="47">
        <f>IF($P54="A",SUMIFS(O55:O$181,$A55:$A$181,LEFT($A54,$Q54)&amp;"*",$P55:$P$181,"R"),0)</f>
        <v>0</v>
      </c>
      <c r="P54" s="34" t="str">
        <f t="shared" si="3"/>
        <v>A</v>
      </c>
      <c r="Q54" s="34">
        <f t="shared" si="4"/>
        <v>2</v>
      </c>
      <c r="R54" s="35" t="e">
        <f t="shared" si="1"/>
        <v>#VALUE!</v>
      </c>
      <c r="S54" s="36">
        <v>1</v>
      </c>
      <c r="T54" s="37">
        <v>3</v>
      </c>
      <c r="U54" s="5"/>
      <c r="V54" s="32"/>
      <c r="W54" s="32"/>
      <c r="X54" s="32"/>
      <c r="Y54" s="32"/>
      <c r="Z54" s="32"/>
      <c r="AA54" s="38"/>
    </row>
    <row r="55" spans="1:27" s="39" customFormat="1" ht="15.75" hidden="1" customHeight="1" x14ac:dyDescent="0.25">
      <c r="A55" s="40" t="s">
        <v>66</v>
      </c>
      <c r="B55" s="40"/>
      <c r="C55" s="41" t="str">
        <f>IFERROR(INDEX('[1]Balanza Egresos'!A$1:C$65536,MATCH(A55,'[1]Balanza Egresos'!A$1:A$65536,0),2),"SIN CUENTA")</f>
        <v>SIN CUENTA</v>
      </c>
      <c r="D55" s="42" t="e">
        <f>IF($P55="A",SUMIFS(D56:D$181,$A56:$A$181,LEFT($A55,$Q55)&amp;"*",$P56:$P$181,"R"),SUMIFS('[1]Balanza Egresos'!$F$1:$F$65536,'[1]Balanza Egresos'!$A$1:$A$65536,$A55))</f>
        <v>#VALUE!</v>
      </c>
      <c r="E55" s="42" t="e">
        <f>IF($P55="A",SUMIFS(E56:E$181,$A56:$A$181,LEFT($A55,$Q55)&amp;"*",$P56:$P$181,"R"),((H55/[1]Parametros!$E$12)*12)+$I55)</f>
        <v>#VALUE!</v>
      </c>
      <c r="F55" s="30">
        <f>IF($P55="A",SUMIFS(F56:F$181,$A56:$A$181,LEFT($A55,$Q55)&amp;"*",$P56:$P$181,"R"),K55+L55+M55+N55+O55)</f>
        <v>0</v>
      </c>
      <c r="G55" s="49"/>
      <c r="H55" s="45" t="e">
        <f>IF($P55="A",SUMIFS(H56:H$181,$A56:$A$181,LEFT($A55,$Q55)&amp;"*",$P56:$P$181,"R"),SUMIFS('[1]Balanza Egresos'!$V$1:$V$65536,'[1]Balanza Egresos'!$A$1:$A$65536,$A55))</f>
        <v>#VALUE!</v>
      </c>
      <c r="I55" s="45">
        <f t="shared" si="2"/>
        <v>0</v>
      </c>
      <c r="J55" s="32"/>
      <c r="K55" s="47">
        <f>IF($P55="A",SUMIFS(K56:K$181,$A56:$A$181,LEFT($A55,$Q55)&amp;"*",$P56:$P$181,"R"),0)</f>
        <v>0</v>
      </c>
      <c r="L55" s="47">
        <f>IF($P55="A",SUMIFS(L56:L$181,$A56:$A$181,LEFT($A55,$Q55)&amp;"*",$P56:$P$181,"R"),0)</f>
        <v>0</v>
      </c>
      <c r="M55" s="47">
        <f>IF($P55="A",SUMIFS(M56:M$181,$A56:$A$181,LEFT($A55,$Q55)&amp;"*",$P56:$P$181,"R"),0)</f>
        <v>0</v>
      </c>
      <c r="N55" s="47">
        <f>IF($P55="A",SUMIFS(N56:N$181,$A56:$A$181,LEFT($A55,$Q55)&amp;"*",$P56:$P$181,"R"),0)</f>
        <v>0</v>
      </c>
      <c r="O55" s="47">
        <f>IF($P55="A",SUMIFS(O56:O$181,$A56:$A$181,LEFT($A55,$Q55)&amp;"*",$P56:$P$181,"R"),0)</f>
        <v>0</v>
      </c>
      <c r="P55" s="34" t="str">
        <f t="shared" si="3"/>
        <v>A</v>
      </c>
      <c r="Q55" s="34">
        <f t="shared" si="4"/>
        <v>3</v>
      </c>
      <c r="R55" s="35" t="e">
        <f t="shared" si="1"/>
        <v>#VALUE!</v>
      </c>
      <c r="S55" s="36">
        <v>1</v>
      </c>
      <c r="T55" s="37">
        <v>3</v>
      </c>
      <c r="U55" s="5"/>
      <c r="V55" s="32"/>
      <c r="W55" s="32"/>
      <c r="X55" s="32"/>
      <c r="Y55" s="32"/>
      <c r="Z55" s="32"/>
      <c r="AA55" s="38"/>
    </row>
    <row r="56" spans="1:27" s="39" customFormat="1" ht="15.75" hidden="1" customHeight="1" x14ac:dyDescent="0.25">
      <c r="A56" s="40" t="s">
        <v>67</v>
      </c>
      <c r="B56" s="40"/>
      <c r="C56" s="41" t="str">
        <f>IFERROR(INDEX('[1]Balanza Egresos'!A$1:C$65536,MATCH(A56,'[1]Balanza Egresos'!A$1:A$65536,0),2),"SIN CUENTA")</f>
        <v>SIN CUENTA</v>
      </c>
      <c r="D56" s="42" t="e">
        <f>IF($P56="A",SUMIFS(D57:D$181,$A57:$A$181,LEFT($A56,$Q56)&amp;"*",$P57:$P$181,"R"),SUMIFS('[1]Balanza Egresos'!$F$1:$F$65536,'[1]Balanza Egresos'!$A$1:$A$65536,$A56))</f>
        <v>#VALUE!</v>
      </c>
      <c r="E56" s="42" t="e">
        <f>IF($P56="A",SUMIFS(E57:E$181,$A57:$A$181,LEFT($A56,$Q56)&amp;"*",$P57:$P$181,"R"),((H56/[1]Parametros!$E$12)*12)+$I56)</f>
        <v>#VALUE!</v>
      </c>
      <c r="F56" s="30">
        <f>IF($P56="A",SUMIFS(F57:F$181,$A57:$A$181,LEFT($A56,$Q56)&amp;"*",$P57:$P$181,"R"),K56+L56+M56+N56+O56)</f>
        <v>0</v>
      </c>
      <c r="G56" s="49"/>
      <c r="H56" s="45" t="e">
        <f>IF($P56="A",SUMIFS(H57:H$181,$A57:$A$181,LEFT($A56,$Q56)&amp;"*",$P57:$P$181,"R"),SUMIFS('[1]Balanza Egresos'!$V$1:$V$65536,'[1]Balanza Egresos'!$A$1:$A$65536,$A56))</f>
        <v>#VALUE!</v>
      </c>
      <c r="I56" s="45">
        <f t="shared" si="2"/>
        <v>0</v>
      </c>
      <c r="J56" s="32"/>
      <c r="K56" s="47">
        <f>IF($P56="A",SUMIFS(K57:K$181,$A57:$A$181,LEFT($A56,$Q56)&amp;"*",$P57:$P$181,"R"),0)</f>
        <v>0</v>
      </c>
      <c r="L56" s="47">
        <f>IF($P56="A",SUMIFS(L57:L$181,$A57:$A$181,LEFT($A56,$Q56)&amp;"*",$P57:$P$181,"R"),0)</f>
        <v>0</v>
      </c>
      <c r="M56" s="47">
        <f>IF($P56="A",SUMIFS(M57:M$181,$A57:$A$181,LEFT($A56,$Q56)&amp;"*",$P57:$P$181,"R"),0)</f>
        <v>0</v>
      </c>
      <c r="N56" s="47">
        <f>IF($P56="A",SUMIFS(N57:N$181,$A57:$A$181,LEFT($A56,$Q56)&amp;"*",$P57:$P$181,"R"),0)</f>
        <v>0</v>
      </c>
      <c r="O56" s="47">
        <f>IF($P56="A",SUMIFS(O57:O$181,$A57:$A$181,LEFT($A56,$Q56)&amp;"*",$P57:$P$181,"R"),0)</f>
        <v>0</v>
      </c>
      <c r="P56" s="34" t="str">
        <f t="shared" si="3"/>
        <v>R</v>
      </c>
      <c r="Q56" s="34">
        <f t="shared" si="4"/>
        <v>4</v>
      </c>
      <c r="R56" s="35" t="e">
        <f t="shared" si="1"/>
        <v>#VALUE!</v>
      </c>
      <c r="S56" s="36">
        <v>1</v>
      </c>
      <c r="T56" s="37">
        <v>3</v>
      </c>
      <c r="U56" s="5"/>
      <c r="V56" s="32"/>
      <c r="W56" s="32"/>
      <c r="X56" s="32"/>
      <c r="Y56" s="32"/>
      <c r="Z56" s="32"/>
      <c r="AA56" s="38"/>
    </row>
    <row r="57" spans="1:27" s="39" customFormat="1" ht="15.75" hidden="1" customHeight="1" x14ac:dyDescent="0.25">
      <c r="A57" s="40" t="s">
        <v>68</v>
      </c>
      <c r="B57" s="40"/>
      <c r="C57" s="41" t="str">
        <f>IFERROR(INDEX('[1]Balanza Egresos'!A$1:C$65536,MATCH(A57,'[1]Balanza Egresos'!A$1:A$65536,0),2),"SIN CUENTA")</f>
        <v>SIN CUENTA</v>
      </c>
      <c r="D57" s="42" t="e">
        <f>IF($P57="A",SUMIFS(D58:D$181,$A58:$A$181,LEFT($A57,$Q57)&amp;"*",$P58:$P$181,"R"),SUMIFS('[1]Balanza Egresos'!$F$1:$F$65536,'[1]Balanza Egresos'!$A$1:$A$65536,$A57))</f>
        <v>#VALUE!</v>
      </c>
      <c r="E57" s="42" t="e">
        <f>IF($P57="A",SUMIFS(E58:E$181,$A58:$A$181,LEFT($A57,$Q57)&amp;"*",$P58:$P$181,"R"),((H57/[1]Parametros!$E$12)*12)+$I57)</f>
        <v>#VALUE!</v>
      </c>
      <c r="F57" s="30">
        <f>IF($P57="A",SUMIFS(F58:F$181,$A58:$A$181,LEFT($A57,$Q57)&amp;"*",$P58:$P$181,"R"),K57+L57+M57+N57+O57)</f>
        <v>0</v>
      </c>
      <c r="G57" s="49"/>
      <c r="H57" s="45" t="e">
        <f>IF($P57="A",SUMIFS(H58:H$181,$A58:$A$181,LEFT($A57,$Q57)&amp;"*",$P58:$P$181,"R"),SUMIFS('[1]Balanza Egresos'!$V$1:$V$65536,'[1]Balanza Egresos'!$A$1:$A$65536,$A57))</f>
        <v>#VALUE!</v>
      </c>
      <c r="I57" s="45">
        <f t="shared" si="2"/>
        <v>0</v>
      </c>
      <c r="J57" s="32"/>
      <c r="K57" s="47">
        <f>IF($P57="A",SUMIFS(K58:K$181,$A58:$A$181,LEFT($A57,$Q57)&amp;"*",$P58:$P$181,"R"),0)</f>
        <v>0</v>
      </c>
      <c r="L57" s="47">
        <f>IF($P57="A",SUMIFS(L58:L$181,$A58:$A$181,LEFT($A57,$Q57)&amp;"*",$P58:$P$181,"R"),0)</f>
        <v>0</v>
      </c>
      <c r="M57" s="47">
        <f>IF($P57="A",SUMIFS(M58:M$181,$A58:$A$181,LEFT($A57,$Q57)&amp;"*",$P58:$P$181,"R"),0)</f>
        <v>0</v>
      </c>
      <c r="N57" s="47">
        <f>IF($P57="A",SUMIFS(N58:N$181,$A58:$A$181,LEFT($A57,$Q57)&amp;"*",$P58:$P$181,"R"),0)</f>
        <v>0</v>
      </c>
      <c r="O57" s="47">
        <f>IF($P57="A",SUMIFS(O58:O$181,$A58:$A$181,LEFT($A57,$Q57)&amp;"*",$P58:$P$181,"R"),0)</f>
        <v>0</v>
      </c>
      <c r="P57" s="34" t="str">
        <f t="shared" si="3"/>
        <v>A</v>
      </c>
      <c r="Q57" s="34">
        <f t="shared" si="4"/>
        <v>3</v>
      </c>
      <c r="R57" s="35" t="e">
        <f t="shared" si="1"/>
        <v>#VALUE!</v>
      </c>
      <c r="S57" s="36">
        <v>1</v>
      </c>
      <c r="T57" s="37">
        <v>3</v>
      </c>
      <c r="U57" s="5"/>
      <c r="V57" s="32"/>
      <c r="W57" s="32"/>
      <c r="X57" s="32"/>
      <c r="Y57" s="32"/>
      <c r="Z57" s="32"/>
      <c r="AA57" s="38"/>
    </row>
    <row r="58" spans="1:27" s="39" customFormat="1" ht="24.75" hidden="1" customHeight="1" x14ac:dyDescent="0.25">
      <c r="A58" s="40" t="s">
        <v>69</v>
      </c>
      <c r="B58" s="40"/>
      <c r="C58" s="41" t="str">
        <f>IFERROR(INDEX('[1]Balanza Egresos'!A$1:C$65536,MATCH(A58,'[1]Balanza Egresos'!A$1:A$65536,0),2),"SIN CUENTA")</f>
        <v>SIN CUENTA</v>
      </c>
      <c r="D58" s="42" t="e">
        <f>IF($P58="A",SUMIFS(D59:D$181,$A59:$A$181,LEFT($A58,$Q58)&amp;"*",$P59:$P$181,"R"),SUMIFS('[1]Balanza Egresos'!$F$1:$F$65536,'[1]Balanza Egresos'!$A$1:$A$65536,$A58))</f>
        <v>#VALUE!</v>
      </c>
      <c r="E58" s="42" t="e">
        <f>IF($P58="A",SUMIFS(E59:E$181,$A59:$A$181,LEFT($A58,$Q58)&amp;"*",$P59:$P$181,"R"),((H58/[1]Parametros!$E$12)*12)+$I58)</f>
        <v>#VALUE!</v>
      </c>
      <c r="F58" s="30">
        <f>IF($P58="A",SUMIFS(F59:F$181,$A59:$A$181,LEFT($A58,$Q58)&amp;"*",$P59:$P$181,"R"),K58+L58+M58+N58+O58)</f>
        <v>0</v>
      </c>
      <c r="G58" s="49"/>
      <c r="H58" s="45" t="e">
        <f>IF($P58="A",SUMIFS(H59:H$181,$A59:$A$181,LEFT($A58,$Q58)&amp;"*",$P59:$P$181,"R"),SUMIFS('[1]Balanza Egresos'!$V$1:$V$65536,'[1]Balanza Egresos'!$A$1:$A$65536,$A58))</f>
        <v>#VALUE!</v>
      </c>
      <c r="I58" s="45">
        <f t="shared" si="2"/>
        <v>0</v>
      </c>
      <c r="J58" s="32"/>
      <c r="K58" s="47">
        <f>IF($P58="A",SUMIFS(K59:K$181,$A59:$A$181,LEFT($A58,$Q58)&amp;"*",$P59:$P$181,"R"),0)</f>
        <v>0</v>
      </c>
      <c r="L58" s="47">
        <f>IF($P58="A",SUMIFS(L59:L$181,$A59:$A$181,LEFT($A58,$Q58)&amp;"*",$P59:$P$181,"R"),0)</f>
        <v>0</v>
      </c>
      <c r="M58" s="47">
        <f>IF($P58="A",SUMIFS(M59:M$181,$A59:$A$181,LEFT($A58,$Q58)&amp;"*",$P59:$P$181,"R"),0)</f>
        <v>0</v>
      </c>
      <c r="N58" s="47">
        <f>IF($P58="A",SUMIFS(N59:N$181,$A59:$A$181,LEFT($A58,$Q58)&amp;"*",$P59:$P$181,"R"),0)</f>
        <v>0</v>
      </c>
      <c r="O58" s="47">
        <f>IF($P58="A",SUMIFS(O59:O$181,$A59:$A$181,LEFT($A58,$Q58)&amp;"*",$P59:$P$181,"R"),0)</f>
        <v>0</v>
      </c>
      <c r="P58" s="34" t="str">
        <f t="shared" si="3"/>
        <v>R</v>
      </c>
      <c r="Q58" s="34">
        <f t="shared" si="4"/>
        <v>4</v>
      </c>
      <c r="R58" s="35" t="e">
        <f t="shared" si="1"/>
        <v>#VALUE!</v>
      </c>
      <c r="S58" s="36">
        <v>1</v>
      </c>
      <c r="T58" s="37">
        <v>3</v>
      </c>
      <c r="U58" s="5"/>
      <c r="V58" s="32"/>
      <c r="W58" s="32"/>
      <c r="X58" s="32"/>
      <c r="Y58" s="32"/>
      <c r="Z58" s="32"/>
      <c r="AA58" s="38"/>
    </row>
    <row r="59" spans="1:27" s="39" customFormat="1" ht="15.75" hidden="1" customHeight="1" x14ac:dyDescent="0.25">
      <c r="A59" s="40" t="s">
        <v>70</v>
      </c>
      <c r="B59" s="40"/>
      <c r="C59" s="41" t="str">
        <f>IFERROR(INDEX('[1]Balanza Egresos'!A$1:C$65536,MATCH(A59,'[1]Balanza Egresos'!A$1:A$65536,0),2),"SIN CUENTA")</f>
        <v>SIN CUENTA</v>
      </c>
      <c r="D59" s="42" t="e">
        <f>IF($P59="A",SUMIFS(D60:D$181,$A60:$A$181,LEFT($A59,$Q59)&amp;"*",$P60:$P$181,"R"),SUMIFS('[1]Balanza Egresos'!$F$1:$F$65536,'[1]Balanza Egresos'!$A$1:$A$65536,$A59))</f>
        <v>#VALUE!</v>
      </c>
      <c r="E59" s="42" t="e">
        <f>IF($P59="A",SUMIFS(E60:E$181,$A60:$A$181,LEFT($A59,$Q59)&amp;"*",$P60:$P$181,"R"),((H59/[1]Parametros!$E$12)*12)+$I59)</f>
        <v>#VALUE!</v>
      </c>
      <c r="F59" s="30">
        <f>IF($P59="A",SUMIFS(F60:F$181,$A60:$A$181,LEFT($A59,$Q59)&amp;"*",$P60:$P$181,"R"),K59+L59+M59+N59+O59)</f>
        <v>0</v>
      </c>
      <c r="G59" s="49"/>
      <c r="H59" s="45" t="e">
        <f>IF($P59="A",SUMIFS(H60:H$181,$A60:$A$181,LEFT($A59,$Q59)&amp;"*",$P60:$P$181,"R"),SUMIFS('[1]Balanza Egresos'!$V$1:$V$65536,'[1]Balanza Egresos'!$A$1:$A$65536,$A59))</f>
        <v>#VALUE!</v>
      </c>
      <c r="I59" s="45">
        <f t="shared" si="2"/>
        <v>0</v>
      </c>
      <c r="J59" s="32"/>
      <c r="K59" s="47">
        <f>IF($P59="A",SUMIFS(K60:K$181,$A60:$A$181,LEFT($A59,$Q59)&amp;"*",$P60:$P$181,"R"),0)</f>
        <v>0</v>
      </c>
      <c r="L59" s="47">
        <f>IF($P59="A",SUMIFS(L60:L$181,$A60:$A$181,LEFT($A59,$Q59)&amp;"*",$P60:$P$181,"R"),0)</f>
        <v>0</v>
      </c>
      <c r="M59" s="47">
        <f>IF($P59="A",SUMIFS(M60:M$181,$A60:$A$181,LEFT($A59,$Q59)&amp;"*",$P60:$P$181,"R"),0)</f>
        <v>0</v>
      </c>
      <c r="N59" s="47">
        <f>IF($P59="A",SUMIFS(N60:N$181,$A60:$A$181,LEFT($A59,$Q59)&amp;"*",$P60:$P$181,"R"),0)</f>
        <v>0</v>
      </c>
      <c r="O59" s="47">
        <f>IF($P59="A",SUMIFS(O60:O$181,$A60:$A$181,LEFT($A59,$Q59)&amp;"*",$P60:$P$181,"R"),0)</f>
        <v>0</v>
      </c>
      <c r="P59" s="34" t="str">
        <f>IF(RIGHT(A59,2)="00","A","R")</f>
        <v>R</v>
      </c>
      <c r="Q59" s="34">
        <f>IF(RIGHT(A59,4)="0000",1,IF(RIGHT(A59,3)="000",2,IF(RIGHT(A59,2)="00",3,4)))</f>
        <v>4</v>
      </c>
      <c r="R59" s="35" t="e">
        <f>IF(ABS(D59+E59+F59+H59)&gt;0,"SI","NO")</f>
        <v>#VALUE!</v>
      </c>
      <c r="S59" s="36">
        <v>1</v>
      </c>
      <c r="T59" s="37">
        <v>3</v>
      </c>
      <c r="U59" s="5"/>
      <c r="V59" s="32"/>
      <c r="W59" s="32"/>
      <c r="X59" s="32"/>
      <c r="Y59" s="32"/>
      <c r="Z59" s="32"/>
      <c r="AA59" s="38"/>
    </row>
    <row r="60" spans="1:27" s="39" customFormat="1" ht="15.75" hidden="1" customHeight="1" x14ac:dyDescent="0.25">
      <c r="A60" s="40" t="s">
        <v>71</v>
      </c>
      <c r="B60" s="40"/>
      <c r="C60" s="41" t="str">
        <f>IFERROR(INDEX('[1]Balanza Egresos'!A$1:C$65536,MATCH(A60,'[1]Balanza Egresos'!A$1:A$65536,0),2),"SIN CUENTA")</f>
        <v>SIN CUENTA</v>
      </c>
      <c r="D60" s="42" t="e">
        <f>IF($P60="A",SUMIFS(D61:D$181,$A61:$A$181,LEFT($A60,$Q60)&amp;"*",$P61:$P$181,"R"),SUMIFS('[1]Balanza Egresos'!$F$1:$F$65536,'[1]Balanza Egresos'!$A$1:$A$65536,$A60))</f>
        <v>#VALUE!</v>
      </c>
      <c r="E60" s="42" t="e">
        <f>IF($P60="A",SUMIFS(E61:E$181,$A61:$A$181,LEFT($A60,$Q60)&amp;"*",$P61:$P$181,"R"),((H60/[1]Parametros!$E$12)*12)+$I60)</f>
        <v>#VALUE!</v>
      </c>
      <c r="F60" s="30">
        <f>IF($P60="A",SUMIFS(F61:F$181,$A61:$A$181,LEFT($A60,$Q60)&amp;"*",$P61:$P$181,"R"),K60+L60+M60+N60+O60)</f>
        <v>0</v>
      </c>
      <c r="G60" s="49"/>
      <c r="H60" s="45" t="e">
        <f>IF($P60="A",SUMIFS(H61:H$181,$A61:$A$181,LEFT($A60,$Q60)&amp;"*",$P61:$P$181,"R"),SUMIFS('[1]Balanza Egresos'!$V$1:$V$65536,'[1]Balanza Egresos'!$A$1:$A$65536,$A60))</f>
        <v>#VALUE!</v>
      </c>
      <c r="I60" s="45">
        <f t="shared" si="2"/>
        <v>0</v>
      </c>
      <c r="J60" s="32"/>
      <c r="K60" s="47">
        <f>IF($P60="A",SUMIFS(K61:K$181,$A61:$A$181,LEFT($A60,$Q60)&amp;"*",$P61:$P$181,"R"),0)</f>
        <v>0</v>
      </c>
      <c r="L60" s="47">
        <f>IF($P60="A",SUMIFS(L61:L$181,$A61:$A$181,LEFT($A60,$Q60)&amp;"*",$P61:$P$181,"R"),0)</f>
        <v>0</v>
      </c>
      <c r="M60" s="47">
        <f>IF($P60="A",SUMIFS(M61:M$181,$A61:$A$181,LEFT($A60,$Q60)&amp;"*",$P61:$P$181,"R"),0)</f>
        <v>0</v>
      </c>
      <c r="N60" s="47">
        <f>IF($P60="A",SUMIFS(N61:N$181,$A61:$A$181,LEFT($A60,$Q60)&amp;"*",$P61:$P$181,"R"),0)</f>
        <v>0</v>
      </c>
      <c r="O60" s="47">
        <f>IF($P60="A",SUMIFS(O61:O$181,$A61:$A$181,LEFT($A60,$Q60)&amp;"*",$P61:$P$181,"R"),0)</f>
        <v>0</v>
      </c>
      <c r="P60" s="34" t="str">
        <f>IF(RIGHT(A60,2)="00","A","R")</f>
        <v>R</v>
      </c>
      <c r="Q60" s="34">
        <f>IF(RIGHT(A60,4)="0000",1,IF(RIGHT(A60,3)="000",2,IF(RIGHT(A60,2)="00",3,4)))</f>
        <v>4</v>
      </c>
      <c r="R60" s="35" t="e">
        <f>IF(ABS(D60+E60+F60+H60)&gt;0,"SI","NO")</f>
        <v>#VALUE!</v>
      </c>
      <c r="S60" s="36">
        <v>1</v>
      </c>
      <c r="T60" s="37">
        <v>3</v>
      </c>
      <c r="U60" s="5"/>
      <c r="V60" s="32"/>
      <c r="W60" s="32"/>
      <c r="X60" s="32"/>
      <c r="Y60" s="32"/>
      <c r="Z60" s="32"/>
      <c r="AA60" s="38"/>
    </row>
    <row r="61" spans="1:27" s="39" customFormat="1" ht="15.75" customHeight="1" x14ac:dyDescent="0.25">
      <c r="A61" s="40" t="s">
        <v>72</v>
      </c>
      <c r="B61" s="40"/>
      <c r="C61" s="41" t="str">
        <f>IFERROR(INDEX('[1]Balanza Egresos'!A$1:C$65536,MATCH(A61,'[1]Balanza Egresos'!A$1:A$65536,0),2),"SIN CUENTA")</f>
        <v xml:space="preserve">  Maquinaria y equipo de construcción</v>
      </c>
      <c r="D61" s="42">
        <v>1358000</v>
      </c>
      <c r="E61" s="42">
        <v>2037000</v>
      </c>
      <c r="F61" s="30">
        <f>IF($P61="A",SUMIFS(F62:F$181,$A62:$A$181,LEFT($A61,$Q61)&amp;"*",$P62:$P$181,"R"),K61+L61+M61+N61+O61)</f>
        <v>0</v>
      </c>
      <c r="G61" s="49"/>
      <c r="H61" s="45" t="e">
        <f>IF($P61="A",SUMIFS(H62:H$181,$A62:$A$181,LEFT($A61,$Q61)&amp;"*",$P62:$P$181,"R"),SUMIFS('[1]Balanza Egresos'!$V$1:$V$65536,'[1]Balanza Egresos'!$A$1:$A$65536,$A61))</f>
        <v>#VALUE!</v>
      </c>
      <c r="I61" s="45">
        <f t="shared" si="2"/>
        <v>0</v>
      </c>
      <c r="J61" s="32"/>
      <c r="K61" s="47">
        <f>IF($P61="A",SUMIFS(K62:K$181,$A62:$A$181,LEFT($A61,$Q61)&amp;"*",$P62:$P$181,"R"),0)</f>
        <v>0</v>
      </c>
      <c r="L61" s="47">
        <f>IF($P61="A",SUMIFS(L62:L$181,$A62:$A$181,LEFT($A61,$Q61)&amp;"*",$P62:$P$181,"R"),0)</f>
        <v>0</v>
      </c>
      <c r="M61" s="47">
        <f>IF($P61="A",SUMIFS(M62:M$181,$A62:$A$181,LEFT($A61,$Q61)&amp;"*",$P62:$P$181,"R"),0)</f>
        <v>0</v>
      </c>
      <c r="N61" s="47">
        <f>IF($P61="A",SUMIFS(N62:N$181,$A62:$A$181,LEFT($A61,$Q61)&amp;"*",$P62:$P$181,"R"),0)</f>
        <v>0</v>
      </c>
      <c r="O61" s="47">
        <f>IF($P61="A",SUMIFS(O62:O$181,$A62:$A$181,LEFT($A61,$Q61)&amp;"*",$P62:$P$181,"R"),0)</f>
        <v>0</v>
      </c>
      <c r="P61" s="34" t="str">
        <f t="shared" si="3"/>
        <v>A</v>
      </c>
      <c r="Q61" s="34">
        <f t="shared" si="4"/>
        <v>3</v>
      </c>
      <c r="R61" s="35" t="e">
        <f t="shared" si="1"/>
        <v>#VALUE!</v>
      </c>
      <c r="S61" s="36">
        <v>1</v>
      </c>
      <c r="T61" s="37">
        <v>3</v>
      </c>
      <c r="U61" s="5"/>
      <c r="V61" s="32"/>
      <c r="W61" s="32"/>
      <c r="X61" s="32"/>
      <c r="Y61" s="32"/>
      <c r="Z61" s="32"/>
      <c r="AA61" s="38"/>
    </row>
    <row r="62" spans="1:27" s="39" customFormat="1" ht="15.75" customHeight="1" x14ac:dyDescent="0.25">
      <c r="A62" s="40" t="s">
        <v>73</v>
      </c>
      <c r="B62" s="40"/>
      <c r="C62" s="41" t="str">
        <f>IFERROR(INDEX('[1]Balanza Egresos'!A$1:C$65536,MATCH(A62,'[1]Balanza Egresos'!A$1:A$65536,0),2),"SIN CUENTA")</f>
        <v xml:space="preserve">  Maquinaria y equipo de construcción</v>
      </c>
      <c r="D62" s="42">
        <v>1358000</v>
      </c>
      <c r="E62" s="42">
        <v>2037000</v>
      </c>
      <c r="F62" s="30">
        <f>IF($P62="A",SUMIFS(F63:F$181,$A63:$A$181,LEFT($A62,$Q62)&amp;"*",$P63:$P$181,"R"),K62+L62+M62+N62+O62)</f>
        <v>0</v>
      </c>
      <c r="G62" s="49"/>
      <c r="H62" s="42" t="e">
        <f>IF($P62="A",SUMIFS(H63:H$181,$A63:$A$181,LEFT($A62,$Q62)&amp;"*",$P63:$P$181,"R"),SUMIFS('[1]Balanza Egresos'!$V$1:$V$65536,'[1]Balanza Egresos'!$A$1:$A$65536,$A62))</f>
        <v>#VALUE!</v>
      </c>
      <c r="I62" s="42">
        <f t="shared" si="2"/>
        <v>0</v>
      </c>
      <c r="J62" s="32"/>
      <c r="K62" s="47">
        <f>IF($P62="A",SUMIFS(K63:K$181,$A63:$A$181,LEFT($A62,$Q62)&amp;"*",$P63:$P$181,"R"),0)</f>
        <v>0</v>
      </c>
      <c r="L62" s="47">
        <f>IF($P62="A",SUMIFS(L63:L$181,$A63:$A$181,LEFT($A62,$Q62)&amp;"*",$P63:$P$181,"R"),0)</f>
        <v>0</v>
      </c>
      <c r="M62" s="47">
        <f>IF($P62="A",SUMIFS(M63:M$181,$A63:$A$181,LEFT($A62,$Q62)&amp;"*",$P63:$P$181,"R"),0)</f>
        <v>0</v>
      </c>
      <c r="N62" s="47">
        <f>IF($P62="A",SUMIFS(N63:N$181,$A63:$A$181,LEFT($A62,$Q62)&amp;"*",$P63:$P$181,"R"),0)</f>
        <v>0</v>
      </c>
      <c r="O62" s="47">
        <f>IF($P62="A",SUMIFS(O63:O$181,$A63:$A$181,LEFT($A62,$Q62)&amp;"*",$P63:$P$181,"R"),0)</f>
        <v>0</v>
      </c>
      <c r="P62" s="34" t="str">
        <f t="shared" si="3"/>
        <v>R</v>
      </c>
      <c r="Q62" s="34">
        <f t="shared" si="4"/>
        <v>4</v>
      </c>
      <c r="R62" s="35" t="e">
        <f t="shared" si="1"/>
        <v>#VALUE!</v>
      </c>
      <c r="S62" s="36">
        <v>1</v>
      </c>
      <c r="T62" s="37" t="s">
        <v>21</v>
      </c>
      <c r="U62" s="5"/>
      <c r="V62" s="32"/>
      <c r="W62" s="32"/>
      <c r="X62" s="32"/>
      <c r="Y62" s="32"/>
      <c r="Z62" s="32"/>
      <c r="AA62" s="38"/>
    </row>
    <row r="63" spans="1:27" s="39" customFormat="1" ht="15.75" hidden="1" customHeight="1" x14ac:dyDescent="0.25">
      <c r="A63" s="40" t="s">
        <v>74</v>
      </c>
      <c r="B63" s="40"/>
      <c r="C63" s="41" t="str">
        <f>IFERROR(INDEX('[1]Balanza Egresos'!A$1:C$65536,MATCH(A63,'[1]Balanza Egresos'!A$1:A$65536,0),2),"SIN CUENTA")</f>
        <v>SIN CUENTA</v>
      </c>
      <c r="D63" s="42" t="e">
        <f>IF($P63="A",SUMIFS(D64:D$181,$A64:$A$181,LEFT($A63,$Q63)&amp;"*",$P64:$P$181,"R"),SUMIFS('[1]Balanza Egresos'!$F$1:$F$65536,'[1]Balanza Egresos'!$A$1:$A$65536,$A63))</f>
        <v>#VALUE!</v>
      </c>
      <c r="E63" s="42" t="e">
        <f>IF($P63="A",SUMIFS(E64:E$181,$A64:$A$181,LEFT($A63,$Q63)&amp;"*",$P64:$P$181,"R"),((H63/[1]Parametros!$E$12)*12)+$I63)</f>
        <v>#VALUE!</v>
      </c>
      <c r="F63" s="30">
        <f>IF($P63="A",SUMIFS(F64:F$181,$A64:$A$181,LEFT($A63,$Q63)&amp;"*",$P64:$P$181,"R"),K63+L63+M63+N63+O63)</f>
        <v>0</v>
      </c>
      <c r="G63" s="49"/>
      <c r="H63" s="45" t="e">
        <f>IF($P63="A",SUMIFS(H64:H$181,$A64:$A$181,LEFT($A63,$Q63)&amp;"*",$P64:$P$181,"R"),SUMIFS('[1]Balanza Egresos'!$V$1:$V$65536,'[1]Balanza Egresos'!$A$1:$A$65536,$A63))</f>
        <v>#VALUE!</v>
      </c>
      <c r="I63" s="45">
        <f t="shared" si="2"/>
        <v>0</v>
      </c>
      <c r="J63" s="32"/>
      <c r="K63" s="47">
        <f>IF($P63="A",SUMIFS(K64:K$181,$A64:$A$181,LEFT($A63,$Q63)&amp;"*",$P64:$P$181,"R"),0)</f>
        <v>0</v>
      </c>
      <c r="L63" s="47">
        <f>IF($P63="A",SUMIFS(L64:L$181,$A64:$A$181,LEFT($A63,$Q63)&amp;"*",$P64:$P$181,"R"),0)</f>
        <v>0</v>
      </c>
      <c r="M63" s="47">
        <f>IF($P63="A",SUMIFS(M64:M$181,$A64:$A$181,LEFT($A63,$Q63)&amp;"*",$P64:$P$181,"R"),0)</f>
        <v>0</v>
      </c>
      <c r="N63" s="47">
        <f>IF($P63="A",SUMIFS(N64:N$181,$A64:$A$181,LEFT($A63,$Q63)&amp;"*",$P64:$P$181,"R"),0)</f>
        <v>0</v>
      </c>
      <c r="O63" s="47">
        <f>IF($P63="A",SUMIFS(O64:O$181,$A64:$A$181,LEFT($A63,$Q63)&amp;"*",$P64:$P$181,"R"),0)</f>
        <v>0</v>
      </c>
      <c r="P63" s="34" t="str">
        <f t="shared" si="3"/>
        <v>A</v>
      </c>
      <c r="Q63" s="34">
        <f t="shared" si="4"/>
        <v>3</v>
      </c>
      <c r="R63" s="35" t="e">
        <f t="shared" si="1"/>
        <v>#VALUE!</v>
      </c>
      <c r="S63" s="36">
        <v>1</v>
      </c>
      <c r="T63" s="37">
        <v>3</v>
      </c>
      <c r="U63" s="5"/>
      <c r="V63" s="32"/>
      <c r="W63" s="32"/>
      <c r="X63" s="32"/>
      <c r="Y63" s="32"/>
      <c r="Z63" s="32"/>
      <c r="AA63" s="38"/>
    </row>
    <row r="64" spans="1:27" s="39" customFormat="1" ht="15.75" hidden="1" customHeight="1" x14ac:dyDescent="0.25">
      <c r="A64" s="40" t="s">
        <v>75</v>
      </c>
      <c r="B64" s="40"/>
      <c r="C64" s="41" t="str">
        <f>IFERROR(INDEX('[1]Balanza Egresos'!A$1:C$65536,MATCH(A64,'[1]Balanza Egresos'!A$1:A$65536,0),2),"SIN CUENTA")</f>
        <v>SIN CUENTA</v>
      </c>
      <c r="D64" s="42" t="e">
        <f>IF($P64="A",SUMIFS(D65:D$181,$A65:$A$181,LEFT($A64,$Q64)&amp;"*",$P65:$P$181,"R"),SUMIFS('[1]Balanza Egresos'!$F$1:$F$65536,'[1]Balanza Egresos'!$A$1:$A$65536,$A64))</f>
        <v>#VALUE!</v>
      </c>
      <c r="E64" s="42" t="e">
        <f>IF($P64="A",SUMIFS(E65:E$181,$A65:$A$181,LEFT($A64,$Q64)&amp;"*",$P65:$P$181,"R"),((H64/[1]Parametros!$E$12)*12)+$I64)</f>
        <v>#VALUE!</v>
      </c>
      <c r="F64" s="30">
        <f>IF($P64="A",SUMIFS(F65:F$181,$A65:$A$181,LEFT($A64,$Q64)&amp;"*",$P65:$P$181,"R"),K64+L64+M64+N64+O64)</f>
        <v>0</v>
      </c>
      <c r="G64" s="49"/>
      <c r="H64" s="45" t="e">
        <f>IF($P64="A",SUMIFS(H65:H$181,$A65:$A$181,LEFT($A64,$Q64)&amp;"*",$P65:$P$181,"R"),SUMIFS('[1]Balanza Egresos'!$V$1:$V$65536,'[1]Balanza Egresos'!$A$1:$A$65536,$A64))</f>
        <v>#VALUE!</v>
      </c>
      <c r="I64" s="45">
        <f t="shared" si="2"/>
        <v>0</v>
      </c>
      <c r="J64" s="32"/>
      <c r="K64" s="47">
        <f>IF($P64="A",SUMIFS(K65:K$181,$A65:$A$181,LEFT($A64,$Q64)&amp;"*",$P65:$P$181,"R"),0)</f>
        <v>0</v>
      </c>
      <c r="L64" s="47">
        <f>IF($P64="A",SUMIFS(L65:L$181,$A65:$A$181,LEFT($A64,$Q64)&amp;"*",$P65:$P$181,"R"),0)</f>
        <v>0</v>
      </c>
      <c r="M64" s="47">
        <f>IF($P64="A",SUMIFS(M65:M$181,$A65:$A$181,LEFT($A64,$Q64)&amp;"*",$P65:$P$181,"R"),0)</f>
        <v>0</v>
      </c>
      <c r="N64" s="47">
        <f>IF($P64="A",SUMIFS(N65:N$181,$A65:$A$181,LEFT($A64,$Q64)&amp;"*",$P65:$P$181,"R"),0)</f>
        <v>0</v>
      </c>
      <c r="O64" s="47">
        <f>IF($P64="A",SUMIFS(O65:O$181,$A65:$A$181,LEFT($A64,$Q64)&amp;"*",$P65:$P$181,"R"),0)</f>
        <v>0</v>
      </c>
      <c r="P64" s="34" t="str">
        <f t="shared" si="3"/>
        <v>R</v>
      </c>
      <c r="Q64" s="34">
        <f t="shared" si="4"/>
        <v>4</v>
      </c>
      <c r="R64" s="35" t="e">
        <f t="shared" si="1"/>
        <v>#VALUE!</v>
      </c>
      <c r="S64" s="36">
        <v>1</v>
      </c>
      <c r="T64" s="37">
        <v>3</v>
      </c>
      <c r="U64" s="5"/>
      <c r="V64" s="32"/>
      <c r="W64" s="32"/>
      <c r="X64" s="32"/>
      <c r="Y64" s="32"/>
      <c r="Z64" s="32"/>
      <c r="AA64" s="38"/>
    </row>
    <row r="65" spans="1:27" s="39" customFormat="1" ht="15.75" hidden="1" customHeight="1" x14ac:dyDescent="0.25">
      <c r="A65" s="40" t="s">
        <v>76</v>
      </c>
      <c r="B65" s="40"/>
      <c r="C65" s="41" t="str">
        <f>IFERROR(INDEX('[1]Balanza Egresos'!A$1:C$65536,MATCH(A65,'[1]Balanza Egresos'!A$1:A$65536,0),2),"SIN CUENTA")</f>
        <v>SIN CUENTA</v>
      </c>
      <c r="D65" s="42" t="e">
        <f>IF($P65="A",SUMIFS(D66:D$181,$A66:$A$181,LEFT($A65,$Q65)&amp;"*",$P66:$P$181,"R"),SUMIFS('[1]Balanza Egresos'!$F$1:$F$65536,'[1]Balanza Egresos'!$A$1:$A$65536,$A65))</f>
        <v>#VALUE!</v>
      </c>
      <c r="E65" s="42" t="e">
        <f>IF($P65="A",SUMIFS(E66:E$181,$A66:$A$181,LEFT($A65,$Q65)&amp;"*",$P66:$P$181,"R"),((H65/[1]Parametros!$E$12)*12)+$I65)</f>
        <v>#VALUE!</v>
      </c>
      <c r="F65" s="30">
        <f>IF($P65="A",SUMIFS(F66:F$181,$A66:$A$181,LEFT($A65,$Q65)&amp;"*",$P66:$P$181,"R"),K65+L65+M65+N65+O65)</f>
        <v>0</v>
      </c>
      <c r="G65" s="49"/>
      <c r="H65" s="45" t="e">
        <f>IF($P65="A",SUMIFS(H66:H$181,$A66:$A$181,LEFT($A65,$Q65)&amp;"*",$P66:$P$181,"R"),SUMIFS('[1]Balanza Egresos'!$V$1:$V$65536,'[1]Balanza Egresos'!$A$1:$A$65536,$A65))</f>
        <v>#VALUE!</v>
      </c>
      <c r="I65" s="45">
        <f t="shared" si="2"/>
        <v>0</v>
      </c>
      <c r="J65" s="32"/>
      <c r="K65" s="47">
        <f>IF($P65="A",SUMIFS(K66:K$181,$A66:$A$181,LEFT($A65,$Q65)&amp;"*",$P66:$P$181,"R"),0)</f>
        <v>0</v>
      </c>
      <c r="L65" s="47">
        <f>IF($P65="A",SUMIFS(L66:L$181,$A66:$A$181,LEFT($A65,$Q65)&amp;"*",$P66:$P$181,"R"),0)</f>
        <v>0</v>
      </c>
      <c r="M65" s="47">
        <f>IF($P65="A",SUMIFS(M66:M$181,$A66:$A$181,LEFT($A65,$Q65)&amp;"*",$P66:$P$181,"R"),0)</f>
        <v>0</v>
      </c>
      <c r="N65" s="47">
        <f>IF($P65="A",SUMIFS(N66:N$181,$A66:$A$181,LEFT($A65,$Q65)&amp;"*",$P66:$P$181,"R"),0)</f>
        <v>0</v>
      </c>
      <c r="O65" s="47">
        <f>IF($P65="A",SUMIFS(O66:O$181,$A66:$A$181,LEFT($A65,$Q65)&amp;"*",$P66:$P$181,"R"),0)</f>
        <v>0</v>
      </c>
      <c r="P65" s="34" t="str">
        <f t="shared" si="3"/>
        <v>A</v>
      </c>
      <c r="Q65" s="34">
        <f t="shared" si="4"/>
        <v>3</v>
      </c>
      <c r="R65" s="35" t="e">
        <f t="shared" si="1"/>
        <v>#VALUE!</v>
      </c>
      <c r="S65" s="36">
        <v>1</v>
      </c>
      <c r="T65" s="37">
        <v>3</v>
      </c>
      <c r="U65" s="5"/>
      <c r="V65" s="32"/>
      <c r="W65" s="32"/>
      <c r="X65" s="32"/>
      <c r="Y65" s="32"/>
      <c r="Z65" s="32"/>
      <c r="AA65" s="38"/>
    </row>
    <row r="66" spans="1:27" s="39" customFormat="1" ht="15.75" hidden="1" customHeight="1" x14ac:dyDescent="0.25">
      <c r="A66" s="40" t="s">
        <v>77</v>
      </c>
      <c r="B66" s="40"/>
      <c r="C66" s="41" t="str">
        <f>IFERROR(INDEX('[1]Balanza Egresos'!A$1:C$65536,MATCH(A66,'[1]Balanza Egresos'!A$1:A$65536,0),2),"SIN CUENTA")</f>
        <v>SIN CUENTA</v>
      </c>
      <c r="D66" s="42" t="e">
        <f>IF($P66="A",SUMIFS(D67:D$181,$A67:$A$181,LEFT($A66,$Q66)&amp;"*",$P67:$P$181,"R"),SUMIFS('[1]Balanza Egresos'!$F$1:$F$65536,'[1]Balanza Egresos'!$A$1:$A$65536,$A66))</f>
        <v>#VALUE!</v>
      </c>
      <c r="E66" s="42" t="e">
        <f>IF($P66="A",SUMIFS(E67:E$181,$A67:$A$181,LEFT($A66,$Q66)&amp;"*",$P67:$P$181,"R"),((H66/[1]Parametros!$E$12)*12)+$I66)</f>
        <v>#VALUE!</v>
      </c>
      <c r="F66" s="30">
        <f>IF($P66="A",SUMIFS(F67:F$181,$A67:$A$181,LEFT($A66,$Q66)&amp;"*",$P67:$P$181,"R"),K66+L66+M66+N66+O66)</f>
        <v>0</v>
      </c>
      <c r="G66" s="49"/>
      <c r="H66" s="45" t="e">
        <f>IF($P66="A",SUMIFS(H67:H$181,$A67:$A$181,LEFT($A66,$Q66)&amp;"*",$P67:$P$181,"R"),SUMIFS('[1]Balanza Egresos'!$V$1:$V$65536,'[1]Balanza Egresos'!$A$1:$A$65536,$A66))</f>
        <v>#VALUE!</v>
      </c>
      <c r="I66" s="45">
        <f t="shared" si="2"/>
        <v>0</v>
      </c>
      <c r="J66" s="32"/>
      <c r="K66" s="47">
        <f>IF($P66="A",SUMIFS(K67:K$181,$A67:$A$181,LEFT($A66,$Q66)&amp;"*",$P67:$P$181,"R"),0)</f>
        <v>0</v>
      </c>
      <c r="L66" s="47">
        <f>IF($P66="A",SUMIFS(L67:L$181,$A67:$A$181,LEFT($A66,$Q66)&amp;"*",$P67:$P$181,"R"),0)</f>
        <v>0</v>
      </c>
      <c r="M66" s="47">
        <f>IF($P66="A",SUMIFS(M67:M$181,$A67:$A$181,LEFT($A66,$Q66)&amp;"*",$P67:$P$181,"R"),0)</f>
        <v>0</v>
      </c>
      <c r="N66" s="47">
        <f>IF($P66="A",SUMIFS(N67:N$181,$A67:$A$181,LEFT($A66,$Q66)&amp;"*",$P67:$P$181,"R"),0)</f>
        <v>0</v>
      </c>
      <c r="O66" s="47">
        <f>IF($P66="A",SUMIFS(O67:O$181,$A67:$A$181,LEFT($A66,$Q66)&amp;"*",$P67:$P$181,"R"),0)</f>
        <v>0</v>
      </c>
      <c r="P66" s="34" t="str">
        <f t="shared" si="3"/>
        <v>R</v>
      </c>
      <c r="Q66" s="34">
        <f t="shared" si="4"/>
        <v>4</v>
      </c>
      <c r="R66" s="35" t="e">
        <f t="shared" si="1"/>
        <v>#VALUE!</v>
      </c>
      <c r="S66" s="36">
        <v>1</v>
      </c>
      <c r="T66" s="37">
        <v>3</v>
      </c>
      <c r="U66" s="5"/>
      <c r="V66" s="32"/>
      <c r="W66" s="32"/>
      <c r="X66" s="32"/>
      <c r="Y66" s="32"/>
      <c r="Z66" s="32"/>
      <c r="AA66" s="38"/>
    </row>
    <row r="67" spans="1:27" s="39" customFormat="1" ht="15.75" hidden="1" customHeight="1" x14ac:dyDescent="0.25">
      <c r="A67" s="40" t="s">
        <v>78</v>
      </c>
      <c r="B67" s="40"/>
      <c r="C67" s="41" t="str">
        <f>IFERROR(INDEX('[1]Balanza Egresos'!A$1:C$65536,MATCH(A67,'[1]Balanza Egresos'!A$1:A$65536,0),2),"SIN CUENTA")</f>
        <v>SIN CUENTA</v>
      </c>
      <c r="D67" s="42" t="e">
        <f>IF($P67="A",SUMIFS(D68:D$181,$A68:$A$181,LEFT($A67,$Q67)&amp;"*",$P68:$P$181,"R"),SUMIFS('[1]Balanza Egresos'!$F$1:$F$65536,'[1]Balanza Egresos'!$A$1:$A$65536,$A67))</f>
        <v>#VALUE!</v>
      </c>
      <c r="E67" s="42" t="e">
        <f>IF($P67="A",SUMIFS(E68:E$181,$A68:$A$181,LEFT($A67,$Q67)&amp;"*",$P68:$P$181,"R"),((H67/[1]Parametros!$E$12)*12)+$I67)</f>
        <v>#VALUE!</v>
      </c>
      <c r="F67" s="30">
        <f>IF($P67="A",SUMIFS(F68:F$181,$A68:$A$181,LEFT($A67,$Q67)&amp;"*",$P68:$P$181,"R"),K67+L67+M67+N67+O67)</f>
        <v>0</v>
      </c>
      <c r="G67" s="49"/>
      <c r="H67" s="45" t="e">
        <f>IF($P67="A",SUMIFS(H68:H$181,$A68:$A$181,LEFT($A67,$Q67)&amp;"*",$P68:$P$181,"R"),SUMIFS('[1]Balanza Egresos'!$V$1:$V$65536,'[1]Balanza Egresos'!$A$1:$A$65536,$A67))</f>
        <v>#VALUE!</v>
      </c>
      <c r="I67" s="45">
        <f t="shared" si="2"/>
        <v>0</v>
      </c>
      <c r="J67" s="32"/>
      <c r="K67" s="47">
        <f>IF($P67="A",SUMIFS(K68:K$181,$A68:$A$181,LEFT($A67,$Q67)&amp;"*",$P68:$P$181,"R"),0)</f>
        <v>0</v>
      </c>
      <c r="L67" s="47">
        <f>IF($P67="A",SUMIFS(L68:L$181,$A68:$A$181,LEFT($A67,$Q67)&amp;"*",$P68:$P$181,"R"),0)</f>
        <v>0</v>
      </c>
      <c r="M67" s="47">
        <f>IF($P67="A",SUMIFS(M68:M$181,$A68:$A$181,LEFT($A67,$Q67)&amp;"*",$P68:$P$181,"R"),0)</f>
        <v>0</v>
      </c>
      <c r="N67" s="47">
        <f>IF($P67="A",SUMIFS(N68:N$181,$A68:$A$181,LEFT($A67,$Q67)&amp;"*",$P68:$P$181,"R"),0)</f>
        <v>0</v>
      </c>
      <c r="O67" s="47">
        <f>IF($P67="A",SUMIFS(O68:O$181,$A68:$A$181,LEFT($A67,$Q67)&amp;"*",$P68:$P$181,"R"),0)</f>
        <v>0</v>
      </c>
      <c r="P67" s="34" t="str">
        <f t="shared" si="3"/>
        <v>A</v>
      </c>
      <c r="Q67" s="34">
        <f t="shared" si="4"/>
        <v>3</v>
      </c>
      <c r="R67" s="35" t="e">
        <f t="shared" si="1"/>
        <v>#VALUE!</v>
      </c>
      <c r="S67" s="36">
        <v>1</v>
      </c>
      <c r="T67" s="37">
        <v>3</v>
      </c>
      <c r="U67" s="5"/>
      <c r="V67" s="32"/>
      <c r="W67" s="32"/>
      <c r="X67" s="32"/>
      <c r="Y67" s="32"/>
      <c r="Z67" s="32"/>
      <c r="AA67" s="38"/>
    </row>
    <row r="68" spans="1:27" s="39" customFormat="1" ht="15.75" hidden="1" customHeight="1" x14ac:dyDescent="0.25">
      <c r="A68" s="40" t="s">
        <v>79</v>
      </c>
      <c r="B68" s="40"/>
      <c r="C68" s="41" t="str">
        <f>IFERROR(INDEX('[1]Balanza Egresos'!A$1:C$65536,MATCH(A68,'[1]Balanza Egresos'!A$1:A$65536,0),2),"SIN CUENTA")</f>
        <v>SIN CUENTA</v>
      </c>
      <c r="D68" s="42" t="e">
        <f>IF($P68="A",SUMIFS(D69:D$181,$A69:$A$181,LEFT($A68,$Q68)&amp;"*",$P69:$P$181,"R"),SUMIFS('[1]Balanza Egresos'!$F$1:$F$65536,'[1]Balanza Egresos'!$A$1:$A$65536,$A68))</f>
        <v>#VALUE!</v>
      </c>
      <c r="E68" s="42" t="e">
        <f>IF($P68="A",SUMIFS(E69:E$181,$A69:$A$181,LEFT($A68,$Q68)&amp;"*",$P69:$P$181,"R"),((H68/[1]Parametros!$E$12)*12)+$I68)</f>
        <v>#VALUE!</v>
      </c>
      <c r="F68" s="30">
        <f>IF($P68="A",SUMIFS(F69:F$181,$A69:$A$181,LEFT($A68,$Q68)&amp;"*",$P69:$P$181,"R"),K68+L68+M68+N68+O68)</f>
        <v>0</v>
      </c>
      <c r="G68" s="49"/>
      <c r="H68" s="45" t="e">
        <f>IF($P68="A",SUMIFS(H69:H$181,$A69:$A$181,LEFT($A68,$Q68)&amp;"*",$P69:$P$181,"R"),SUMIFS('[1]Balanza Egresos'!$V$1:$V$65536,'[1]Balanza Egresos'!$A$1:$A$65536,$A68))</f>
        <v>#VALUE!</v>
      </c>
      <c r="I68" s="45">
        <f t="shared" si="2"/>
        <v>0</v>
      </c>
      <c r="J68" s="32"/>
      <c r="K68" s="47">
        <f>IF($P68="A",SUMIFS(K69:K$181,$A69:$A$181,LEFT($A68,$Q68)&amp;"*",$P69:$P$181,"R"),0)</f>
        <v>0</v>
      </c>
      <c r="L68" s="47">
        <f>IF($P68="A",SUMIFS(L69:L$181,$A69:$A$181,LEFT($A68,$Q68)&amp;"*",$P69:$P$181,"R"),0)</f>
        <v>0</v>
      </c>
      <c r="M68" s="47">
        <f>IF($P68="A",SUMIFS(M69:M$181,$A69:$A$181,LEFT($A68,$Q68)&amp;"*",$P69:$P$181,"R"),0)</f>
        <v>0</v>
      </c>
      <c r="N68" s="47">
        <f>IF($P68="A",SUMIFS(N69:N$181,$A69:$A$181,LEFT($A68,$Q68)&amp;"*",$P69:$P$181,"R"),0)</f>
        <v>0</v>
      </c>
      <c r="O68" s="47">
        <f>IF($P68="A",SUMIFS(O69:O$181,$A69:$A$181,LEFT($A68,$Q68)&amp;"*",$P69:$P$181,"R"),0)</f>
        <v>0</v>
      </c>
      <c r="P68" s="34" t="str">
        <f t="shared" si="3"/>
        <v>R</v>
      </c>
      <c r="Q68" s="34">
        <f t="shared" si="4"/>
        <v>4</v>
      </c>
      <c r="R68" s="35" t="e">
        <f t="shared" si="1"/>
        <v>#VALUE!</v>
      </c>
      <c r="S68" s="36">
        <v>1</v>
      </c>
      <c r="T68" s="37">
        <v>3</v>
      </c>
      <c r="U68" s="5"/>
      <c r="V68" s="32"/>
      <c r="W68" s="32"/>
      <c r="X68" s="32"/>
      <c r="Y68" s="32"/>
      <c r="Z68" s="32"/>
      <c r="AA68" s="38"/>
    </row>
    <row r="69" spans="1:27" s="39" customFormat="1" ht="15.75" hidden="1" customHeight="1" x14ac:dyDescent="0.25">
      <c r="A69" s="40" t="s">
        <v>80</v>
      </c>
      <c r="B69" s="40"/>
      <c r="C69" s="41" t="str">
        <f>IFERROR(INDEX('[1]Balanza Egresos'!A$1:C$65536,MATCH(A69,'[1]Balanza Egresos'!A$1:A$65536,0),2),"SIN CUENTA")</f>
        <v>SIN CUENTA</v>
      </c>
      <c r="D69" s="42" t="e">
        <f>IF($P69="A",SUMIFS(D70:D$181,$A70:$A$181,LEFT($A69,$Q69)&amp;"*",$P70:$P$181,"R"),SUMIFS('[1]Balanza Egresos'!$F$1:$F$65536,'[1]Balanza Egresos'!$A$1:$A$65536,$A69))</f>
        <v>#VALUE!</v>
      </c>
      <c r="E69" s="42" t="e">
        <f>IF($P69="A",SUMIFS(E70:E$181,$A70:$A$181,LEFT($A69,$Q69)&amp;"*",$P70:$P$181,"R"),((H69/[1]Parametros!$E$12)*12)+$I69)</f>
        <v>#VALUE!</v>
      </c>
      <c r="F69" s="30">
        <f>IF($P69="A",SUMIFS(F70:F$181,$A70:$A$181,LEFT($A69,$Q69)&amp;"*",$P70:$P$181,"R"),K69+L69+M69+N69+O69)</f>
        <v>0</v>
      </c>
      <c r="G69" s="49"/>
      <c r="H69" s="45" t="e">
        <f>IF($P69="A",SUMIFS(H70:H$181,$A70:$A$181,LEFT($A69,$Q69)&amp;"*",$P70:$P$181,"R"),SUMIFS('[1]Balanza Egresos'!$V$1:$V$65536,'[1]Balanza Egresos'!$A$1:$A$65536,$A69))</f>
        <v>#VALUE!</v>
      </c>
      <c r="I69" s="45">
        <f t="shared" si="2"/>
        <v>0</v>
      </c>
      <c r="J69" s="32"/>
      <c r="K69" s="47">
        <f>IF($P69="A",SUMIFS(K70:K$181,$A70:$A$181,LEFT($A69,$Q69)&amp;"*",$P70:$P$181,"R"),0)</f>
        <v>0</v>
      </c>
      <c r="L69" s="47">
        <f>IF($P69="A",SUMIFS(L70:L$181,$A70:$A$181,LEFT($A69,$Q69)&amp;"*",$P70:$P$181,"R"),0)</f>
        <v>0</v>
      </c>
      <c r="M69" s="47">
        <f>IF($P69="A",SUMIFS(M70:M$181,$A70:$A$181,LEFT($A69,$Q69)&amp;"*",$P70:$P$181,"R"),0)</f>
        <v>0</v>
      </c>
      <c r="N69" s="47">
        <f>IF($P69="A",SUMIFS(N70:N$181,$A70:$A$181,LEFT($A69,$Q69)&amp;"*",$P70:$P$181,"R"),0)</f>
        <v>0</v>
      </c>
      <c r="O69" s="47">
        <f>IF($P69="A",SUMIFS(O70:O$181,$A70:$A$181,LEFT($A69,$Q69)&amp;"*",$P70:$P$181,"R"),0)</f>
        <v>0</v>
      </c>
      <c r="P69" s="34" t="str">
        <f t="shared" si="3"/>
        <v>A</v>
      </c>
      <c r="Q69" s="34">
        <f t="shared" si="4"/>
        <v>3</v>
      </c>
      <c r="R69" s="35" t="e">
        <f t="shared" si="1"/>
        <v>#VALUE!</v>
      </c>
      <c r="S69" s="36">
        <v>1</v>
      </c>
      <c r="T69" s="37">
        <v>3</v>
      </c>
      <c r="U69" s="5"/>
      <c r="V69" s="32"/>
      <c r="W69" s="32"/>
      <c r="X69" s="32"/>
      <c r="Y69" s="32"/>
      <c r="Z69" s="32"/>
      <c r="AA69" s="38"/>
    </row>
    <row r="70" spans="1:27" s="39" customFormat="1" ht="15.75" hidden="1" customHeight="1" x14ac:dyDescent="0.25">
      <c r="A70" s="40" t="s">
        <v>81</v>
      </c>
      <c r="B70" s="40"/>
      <c r="C70" s="41" t="str">
        <f>IFERROR(INDEX('[1]Balanza Egresos'!A$1:C$65536,MATCH(A70,'[1]Balanza Egresos'!A$1:A$65536,0),2),"SIN CUENTA")</f>
        <v>SIN CUENTA</v>
      </c>
      <c r="D70" s="42" t="e">
        <f>IF($P70="A",SUMIFS(D71:D$181,$A71:$A$181,LEFT($A70,$Q70)&amp;"*",$P71:$P$181,"R"),SUMIFS('[1]Balanza Egresos'!$F$1:$F$65536,'[1]Balanza Egresos'!$A$1:$A$65536,$A70))</f>
        <v>#VALUE!</v>
      </c>
      <c r="E70" s="42" t="e">
        <f>IF($P70="A",SUMIFS(E71:E$181,$A71:$A$181,LEFT($A70,$Q70)&amp;"*",$P71:$P$181,"R"),((H70/[1]Parametros!$E$12)*12)+$I70)</f>
        <v>#VALUE!</v>
      </c>
      <c r="F70" s="30">
        <f>IF($P70="A",SUMIFS(F71:F$181,$A71:$A$181,LEFT($A70,$Q70)&amp;"*",$P71:$P$181,"R"),K70+L70+M70+N70+O70)</f>
        <v>0</v>
      </c>
      <c r="G70" s="49"/>
      <c r="H70" s="45" t="e">
        <f>IF($P70="A",SUMIFS(H71:H$181,$A71:$A$181,LEFT($A70,$Q70)&amp;"*",$P71:$P$181,"R"),SUMIFS('[1]Balanza Egresos'!$V$1:$V$65536,'[1]Balanza Egresos'!$A$1:$A$65536,$A70))</f>
        <v>#VALUE!</v>
      </c>
      <c r="I70" s="45">
        <f t="shared" si="2"/>
        <v>0</v>
      </c>
      <c r="J70" s="32"/>
      <c r="K70" s="47">
        <f>IF($P70="A",SUMIFS(K71:K$181,$A71:$A$181,LEFT($A70,$Q70)&amp;"*",$P71:$P$181,"R"),0)</f>
        <v>0</v>
      </c>
      <c r="L70" s="47">
        <f>IF($P70="A",SUMIFS(L71:L$181,$A71:$A$181,LEFT($A70,$Q70)&amp;"*",$P71:$P$181,"R"),0)</f>
        <v>0</v>
      </c>
      <c r="M70" s="47">
        <f>IF($P70="A",SUMIFS(M71:M$181,$A71:$A$181,LEFT($A70,$Q70)&amp;"*",$P71:$P$181,"R"),0)</f>
        <v>0</v>
      </c>
      <c r="N70" s="47">
        <f>IF($P70="A",SUMIFS(N71:N$181,$A71:$A$181,LEFT($A70,$Q70)&amp;"*",$P71:$P$181,"R"),0)</f>
        <v>0</v>
      </c>
      <c r="O70" s="47">
        <f>IF($P70="A",SUMIFS(O71:O$181,$A71:$A$181,LEFT($A70,$Q70)&amp;"*",$P71:$P$181,"R"),0)</f>
        <v>0</v>
      </c>
      <c r="P70" s="34" t="str">
        <f t="shared" si="3"/>
        <v>R</v>
      </c>
      <c r="Q70" s="34">
        <f t="shared" si="4"/>
        <v>4</v>
      </c>
      <c r="R70" s="35" t="e">
        <f t="shared" si="1"/>
        <v>#VALUE!</v>
      </c>
      <c r="S70" s="36">
        <v>1</v>
      </c>
      <c r="T70" s="37">
        <v>3</v>
      </c>
      <c r="U70" s="5"/>
      <c r="V70" s="32"/>
      <c r="W70" s="32"/>
      <c r="X70" s="32"/>
      <c r="Y70" s="32"/>
      <c r="Z70" s="32"/>
      <c r="AA70" s="38"/>
    </row>
    <row r="71" spans="1:27" s="39" customFormat="1" ht="15.75" hidden="1" customHeight="1" x14ac:dyDescent="0.25">
      <c r="A71" s="40" t="s">
        <v>82</v>
      </c>
      <c r="B71" s="40"/>
      <c r="C71" s="41" t="str">
        <f>IFERROR(INDEX('[1]Balanza Egresos'!A$1:C$65536,MATCH(A71,'[1]Balanza Egresos'!A$1:A$65536,0),2),"SIN CUENTA")</f>
        <v>SIN CUENTA</v>
      </c>
      <c r="D71" s="42" t="e">
        <f>IF($P71="A",SUMIFS(D72:D$181,$A72:$A$181,LEFT($A71,$Q71)&amp;"*",$P72:$P$181,"R"),SUMIFS('[1]Balanza Egresos'!$F$1:$F$65536,'[1]Balanza Egresos'!$A$1:$A$65536,$A71))</f>
        <v>#VALUE!</v>
      </c>
      <c r="E71" s="42" t="e">
        <f>IF($P71="A",SUMIFS(E72:E$181,$A72:$A$181,LEFT($A71,$Q71)&amp;"*",$P72:$P$181,"R"),((H71/[1]Parametros!$E$12)*12)+$I71)</f>
        <v>#VALUE!</v>
      </c>
      <c r="F71" s="30">
        <f>IF($P71="A",SUMIFS(F72:F$181,$A72:$A$181,LEFT($A71,$Q71)&amp;"*",$P72:$P$181,"R"),K71+L71+M71+N71+O71)</f>
        <v>0</v>
      </c>
      <c r="G71" s="49"/>
      <c r="H71" s="42" t="e">
        <f>IF($P71="A",SUMIFS(H72:H$181,$A72:$A$181,LEFT($A71,$Q71)&amp;"*",$P72:$P$181,"R"),SUMIFS('[1]Balanza Egresos'!$V$1:$V$65536,'[1]Balanza Egresos'!$A$1:$A$65536,$A71))</f>
        <v>#VALUE!</v>
      </c>
      <c r="I71" s="42">
        <f t="shared" si="2"/>
        <v>0</v>
      </c>
      <c r="J71" s="32"/>
      <c r="K71" s="47">
        <f>IF($P71="A",SUMIFS(K72:K$181,$A72:$A$181,LEFT($A71,$Q71)&amp;"*",$P72:$P$181,"R"),0)</f>
        <v>0</v>
      </c>
      <c r="L71" s="47">
        <f>IF($P71="A",SUMIFS(L72:L$181,$A72:$A$181,LEFT($A71,$Q71)&amp;"*",$P72:$P$181,"R"),0)</f>
        <v>0</v>
      </c>
      <c r="M71" s="47">
        <f>IF($P71="A",SUMIFS(M72:M$181,$A72:$A$181,LEFT($A71,$Q71)&amp;"*",$P72:$P$181,"R"),0)</f>
        <v>0</v>
      </c>
      <c r="N71" s="47">
        <f>IF($P71="A",SUMIFS(N72:N$181,$A72:$A$181,LEFT($A71,$Q71)&amp;"*",$P72:$P$181,"R"),0)</f>
        <v>0</v>
      </c>
      <c r="O71" s="47">
        <f>IF($P71="A",SUMIFS(O72:O$181,$A72:$A$181,LEFT($A71,$Q71)&amp;"*",$P72:$P$181,"R"),0)</f>
        <v>0</v>
      </c>
      <c r="P71" s="34" t="str">
        <f t="shared" si="3"/>
        <v>A</v>
      </c>
      <c r="Q71" s="34">
        <f t="shared" si="4"/>
        <v>3</v>
      </c>
      <c r="R71" s="35" t="e">
        <f t="shared" si="1"/>
        <v>#VALUE!</v>
      </c>
      <c r="S71" s="36">
        <v>1</v>
      </c>
      <c r="T71" s="37" t="s">
        <v>21</v>
      </c>
      <c r="U71" s="5"/>
      <c r="V71" s="32"/>
      <c r="W71" s="32"/>
      <c r="X71" s="32"/>
      <c r="Y71" s="32"/>
      <c r="Z71" s="32"/>
      <c r="AA71" s="38"/>
    </row>
    <row r="72" spans="1:27" s="39" customFormat="1" ht="15" hidden="1" customHeight="1" x14ac:dyDescent="0.25">
      <c r="A72" s="40" t="s">
        <v>83</v>
      </c>
      <c r="B72" s="40"/>
      <c r="C72" s="41" t="str">
        <f>IFERROR(INDEX('[1]Balanza Egresos'!A$1:C$65536,MATCH(A72,'[1]Balanza Egresos'!A$1:A$65536,0),2),"SIN CUENTA")</f>
        <v>SIN CUENTA</v>
      </c>
      <c r="D72" s="42" t="e">
        <f>IF($P72="A",SUMIFS(D73:D$181,$A73:$A$181,LEFT($A72,$Q72)&amp;"*",$P73:$P$181,"R"),SUMIFS('[1]Balanza Egresos'!$F$1:$F$65536,'[1]Balanza Egresos'!$A$1:$A$65536,$A72))</f>
        <v>#VALUE!</v>
      </c>
      <c r="E72" s="42" t="e">
        <f>IF($P72="A",SUMIFS(E73:E$181,$A73:$A$181,LEFT($A72,$Q72)&amp;"*",$P73:$P$181,"R"),((H72/[1]Parametros!$E$12)*12)+$I72)</f>
        <v>#VALUE!</v>
      </c>
      <c r="F72" s="30">
        <f>IF($P72="A",SUMIFS(F73:F$181,$A73:$A$181,LEFT($A72,$Q72)&amp;"*",$P73:$P$181,"R"),K72+L72+M72+N72+O72)</f>
        <v>0</v>
      </c>
      <c r="G72" s="49"/>
      <c r="H72" s="45" t="e">
        <f>IF($P72="A",SUMIFS(H73:H$181,$A73:$A$181,LEFT($A72,$Q72)&amp;"*",$P73:$P$181,"R"),SUMIFS('[1]Balanza Egresos'!$V$1:$V$65536,'[1]Balanza Egresos'!$A$1:$A$65536,$A72))</f>
        <v>#VALUE!</v>
      </c>
      <c r="I72" s="45">
        <f t="shared" si="2"/>
        <v>0</v>
      </c>
      <c r="J72" s="32"/>
      <c r="K72" s="47">
        <f>IF($P72="A",SUMIFS(K73:K$181,$A73:$A$181,LEFT($A72,$Q72)&amp;"*",$P73:$P$181,"R"),0)</f>
        <v>0</v>
      </c>
      <c r="L72" s="47">
        <f>IF($P72="A",SUMIFS(L73:L$181,$A73:$A$181,LEFT($A72,$Q72)&amp;"*",$P73:$P$181,"R"),0)</f>
        <v>0</v>
      </c>
      <c r="M72" s="47">
        <f>IF($P72="A",SUMIFS(M73:M$181,$A73:$A$181,LEFT($A72,$Q72)&amp;"*",$P73:$P$181,"R"),0)</f>
        <v>0</v>
      </c>
      <c r="N72" s="47">
        <f>IF($P72="A",SUMIFS(N73:N$181,$A73:$A$181,LEFT($A72,$Q72)&amp;"*",$P73:$P$181,"R"),0)</f>
        <v>0</v>
      </c>
      <c r="O72" s="47">
        <f>IF($P72="A",SUMIFS(O73:O$181,$A73:$A$181,LEFT($A72,$Q72)&amp;"*",$P73:$P$181,"R"),0)</f>
        <v>0</v>
      </c>
      <c r="P72" s="34" t="str">
        <f t="shared" si="3"/>
        <v>R</v>
      </c>
      <c r="Q72" s="34">
        <f t="shared" si="4"/>
        <v>4</v>
      </c>
      <c r="R72" s="35" t="e">
        <f t="shared" si="1"/>
        <v>#VALUE!</v>
      </c>
      <c r="S72" s="36">
        <v>1</v>
      </c>
      <c r="T72" s="37">
        <v>3</v>
      </c>
      <c r="U72" s="5"/>
      <c r="V72" s="32"/>
      <c r="W72" s="32"/>
      <c r="X72" s="32"/>
      <c r="Y72" s="32"/>
      <c r="Z72" s="32"/>
      <c r="AA72" s="38"/>
    </row>
    <row r="73" spans="1:27" s="39" customFormat="1" ht="15" hidden="1" customHeight="1" x14ac:dyDescent="0.25">
      <c r="A73" s="40" t="s">
        <v>84</v>
      </c>
      <c r="B73" s="40"/>
      <c r="C73" s="41" t="str">
        <f>IFERROR(INDEX('[1]Balanza Egresos'!A$1:C$65536,MATCH(A73,'[1]Balanza Egresos'!A$1:A$65536,0),2),"SIN CUENTA")</f>
        <v>SIN CUENTA</v>
      </c>
      <c r="D73" s="42" t="e">
        <f>IF($P73="A",SUMIFS(D74:D$181,$A74:$A$181,LEFT($A73,$Q73)&amp;"*",$P74:$P$181,"R"),SUMIFS('[1]Balanza Egresos'!$F$1:$F$65536,'[1]Balanza Egresos'!$A$1:$A$65536,$A73))</f>
        <v>#VALUE!</v>
      </c>
      <c r="E73" s="42" t="e">
        <f>IF($P73="A",SUMIFS(E74:E$181,$A74:$A$181,LEFT($A73,$Q73)&amp;"*",$P74:$P$181,"R"),((H73/[1]Parametros!$E$12)*12)+$I73)</f>
        <v>#VALUE!</v>
      </c>
      <c r="F73" s="30">
        <f>IF($P73="A",SUMIFS(F74:F$181,$A74:$A$181,LEFT($A73,$Q73)&amp;"*",$P74:$P$181,"R"),K73+L73+M73+N73+O73)</f>
        <v>0</v>
      </c>
      <c r="G73" s="49"/>
      <c r="H73" s="45" t="e">
        <f>IF($P73="A",SUMIFS(H74:H$181,$A74:$A$181,LEFT($A73,$Q73)&amp;"*",$P74:$P$181,"R"),SUMIFS('[1]Balanza Egresos'!$V$1:$V$65536,'[1]Balanza Egresos'!$A$1:$A$65536,$A73))</f>
        <v>#VALUE!</v>
      </c>
      <c r="I73" s="45">
        <f t="shared" si="2"/>
        <v>0</v>
      </c>
      <c r="J73" s="32"/>
      <c r="K73" s="47">
        <f>IF($P73="A",SUMIFS(K74:K$181,$A74:$A$181,LEFT($A73,$Q73)&amp;"*",$P74:$P$181,"R"),0)</f>
        <v>0</v>
      </c>
      <c r="L73" s="47">
        <f>IF($P73="A",SUMIFS(L74:L$181,$A74:$A$181,LEFT($A73,$Q73)&amp;"*",$P74:$P$181,"R"),0)</f>
        <v>0</v>
      </c>
      <c r="M73" s="47">
        <f>IF($P73="A",SUMIFS(M74:M$181,$A74:$A$181,LEFT($A73,$Q73)&amp;"*",$P74:$P$181,"R"),0)</f>
        <v>0</v>
      </c>
      <c r="N73" s="47">
        <f>IF($P73="A",SUMIFS(N74:N$181,$A74:$A$181,LEFT($A73,$Q73)&amp;"*",$P74:$P$181,"R"),0)</f>
        <v>0</v>
      </c>
      <c r="O73" s="47">
        <f>IF($P73="A",SUMIFS(O74:O$181,$A74:$A$181,LEFT($A73,$Q73)&amp;"*",$P74:$P$181,"R"),0)</f>
        <v>0</v>
      </c>
      <c r="P73" s="34" t="str">
        <f>IF(RIGHT(A73,2)="00","A","R")</f>
        <v>R</v>
      </c>
      <c r="Q73" s="34">
        <f>IF(RIGHT(A73,4)="0000",1,IF(RIGHT(A73,3)="000",2,IF(RIGHT(A73,2)="00",3,4)))</f>
        <v>4</v>
      </c>
      <c r="R73" s="35" t="e">
        <f>IF(ABS(D73+E73+F73+H73)&gt;0,"SI","NO")</f>
        <v>#VALUE!</v>
      </c>
      <c r="S73" s="36">
        <v>1</v>
      </c>
      <c r="T73" s="37">
        <v>3</v>
      </c>
      <c r="U73" s="5"/>
      <c r="V73" s="32"/>
      <c r="W73" s="32"/>
      <c r="X73" s="32"/>
      <c r="Y73" s="32"/>
      <c r="Z73" s="32"/>
      <c r="AA73" s="38"/>
    </row>
    <row r="74" spans="1:27" s="39" customFormat="1" ht="15.75" hidden="1" customHeight="1" x14ac:dyDescent="0.25">
      <c r="A74" s="40" t="s">
        <v>85</v>
      </c>
      <c r="B74" s="40"/>
      <c r="C74" s="41" t="str">
        <f>IFERROR(INDEX('[1]Balanza Egresos'!A$1:C$65536,MATCH(A74,'[1]Balanza Egresos'!A$1:A$65536,0),2),"SIN CUENTA")</f>
        <v>SIN CUENTA</v>
      </c>
      <c r="D74" s="42" t="e">
        <f>IF($P74="A",SUMIFS(D75:D$181,$A75:$A$181,LEFT($A74,$Q74)&amp;"*",$P75:$P$181,"R"),SUMIFS('[1]Balanza Egresos'!$F$1:$F$65536,'[1]Balanza Egresos'!$A$1:$A$65536,$A74))</f>
        <v>#VALUE!</v>
      </c>
      <c r="E74" s="42" t="e">
        <f>IF($P74="A",SUMIFS(E75:E$181,$A75:$A$181,LEFT($A74,$Q74)&amp;"*",$P75:$P$181,"R"),((H74/[1]Parametros!$E$12)*12)+$I74)</f>
        <v>#VALUE!</v>
      </c>
      <c r="F74" s="30">
        <f>IF($P74="A",SUMIFS(F75:F$181,$A75:$A$181,LEFT($A74,$Q74)&amp;"*",$P75:$P$181,"R"),K74+L74+M74+N74+O74)</f>
        <v>0</v>
      </c>
      <c r="G74" s="49"/>
      <c r="H74" s="42" t="e">
        <f>IF($P74="A",SUMIFS(H75:H$181,$A75:$A$181,LEFT($A74,$Q74)&amp;"*",$P75:$P$181,"R"),SUMIFS('[1]Balanza Egresos'!$V$1:$V$65536,'[1]Balanza Egresos'!$A$1:$A$65536,$A74))</f>
        <v>#VALUE!</v>
      </c>
      <c r="I74" s="42">
        <f t="shared" si="2"/>
        <v>0</v>
      </c>
      <c r="J74" s="32"/>
      <c r="K74" s="47">
        <f>IF($P74="A",SUMIFS(K75:K$181,$A75:$A$181,LEFT($A74,$Q74)&amp;"*",$P75:$P$181,"R"),0)</f>
        <v>0</v>
      </c>
      <c r="L74" s="47">
        <f>IF($P74="A",SUMIFS(L75:L$181,$A75:$A$181,LEFT($A74,$Q74)&amp;"*",$P75:$P$181,"R"),0)</f>
        <v>0</v>
      </c>
      <c r="M74" s="47">
        <f>IF($P74="A",SUMIFS(M75:M$181,$A75:$A$181,LEFT($A74,$Q74)&amp;"*",$P75:$P$181,"R"),0)</f>
        <v>0</v>
      </c>
      <c r="N74" s="47">
        <f>IF($P74="A",SUMIFS(N75:N$181,$A75:$A$181,LEFT($A74,$Q74)&amp;"*",$P75:$P$181,"R"),0)</f>
        <v>0</v>
      </c>
      <c r="O74" s="47">
        <f>IF($P74="A",SUMIFS(O75:O$181,$A75:$A$181,LEFT($A74,$Q74)&amp;"*",$P75:$P$181,"R"),0)</f>
        <v>0</v>
      </c>
      <c r="P74" s="34" t="str">
        <f t="shared" si="3"/>
        <v>A</v>
      </c>
      <c r="Q74" s="34">
        <f t="shared" si="4"/>
        <v>2</v>
      </c>
      <c r="R74" s="35" t="e">
        <f t="shared" ref="R74:R137" si="5">IF(ABS(D74+E74+F74+H74)&gt;0,"SI","NO")</f>
        <v>#VALUE!</v>
      </c>
      <c r="S74" s="36">
        <v>1</v>
      </c>
      <c r="T74" s="37" t="s">
        <v>21</v>
      </c>
      <c r="U74" s="5"/>
      <c r="V74" s="32"/>
      <c r="W74" s="32"/>
      <c r="X74" s="32"/>
      <c r="Y74" s="32"/>
      <c r="Z74" s="32"/>
      <c r="AA74" s="38"/>
    </row>
    <row r="75" spans="1:27" s="39" customFormat="1" ht="15.75" hidden="1" customHeight="1" x14ac:dyDescent="0.25">
      <c r="A75" s="40" t="s">
        <v>86</v>
      </c>
      <c r="B75" s="40"/>
      <c r="C75" s="41" t="str">
        <f>IFERROR(INDEX('[1]Balanza Egresos'!A$1:C$65536,MATCH(A75,'[1]Balanza Egresos'!A$1:A$65536,0),2),"SIN CUENTA")</f>
        <v>SIN CUENTA</v>
      </c>
      <c r="D75" s="42" t="e">
        <f>IF($P75="A",SUMIFS(D76:D$181,$A76:$A$181,LEFT($A75,$Q75)&amp;"*",$P76:$P$181,"R"),SUMIFS('[1]Balanza Egresos'!$F$1:$F$65536,'[1]Balanza Egresos'!$A$1:$A$65536,$A75))</f>
        <v>#VALUE!</v>
      </c>
      <c r="E75" s="42" t="e">
        <f>IF($P75="A",SUMIFS(E76:E$181,$A76:$A$181,LEFT($A75,$Q75)&amp;"*",$P76:$P$181,"R"),((H75/[1]Parametros!$E$12)*12)+$I75)</f>
        <v>#VALUE!</v>
      </c>
      <c r="F75" s="30">
        <f>IF($P75="A",SUMIFS(F76:F$181,$A76:$A$181,LEFT($A75,$Q75)&amp;"*",$P76:$P$181,"R"),K75+L75+M75+N75+O75)</f>
        <v>0</v>
      </c>
      <c r="G75" s="49"/>
      <c r="H75" s="42" t="e">
        <f>IF($P75="A",SUMIFS(H76:H$181,$A76:$A$181,LEFT($A75,$Q75)&amp;"*",$P76:$P$181,"R"),SUMIFS('[1]Balanza Egresos'!$V$1:$V$65536,'[1]Balanza Egresos'!$A$1:$A$65536,$A75))</f>
        <v>#VALUE!</v>
      </c>
      <c r="I75" s="42">
        <f t="shared" ref="I75:I138" si="6">I82+I76+I83+I92+I116+I127+I136</f>
        <v>0</v>
      </c>
      <c r="J75" s="32"/>
      <c r="K75" s="47">
        <f>IF($P75="A",SUMIFS(K76:K$181,$A76:$A$181,LEFT($A75,$Q75)&amp;"*",$P76:$P$181,"R"),0)</f>
        <v>0</v>
      </c>
      <c r="L75" s="47">
        <f>IF($P75="A",SUMIFS(L76:L$181,$A76:$A$181,LEFT($A75,$Q75)&amp;"*",$P76:$P$181,"R"),0)</f>
        <v>0</v>
      </c>
      <c r="M75" s="47">
        <f>IF($P75="A",SUMIFS(M76:M$181,$A76:$A$181,LEFT($A75,$Q75)&amp;"*",$P76:$P$181,"R"),0)</f>
        <v>0</v>
      </c>
      <c r="N75" s="47">
        <f>IF($P75="A",SUMIFS(N76:N$181,$A76:$A$181,LEFT($A75,$Q75)&amp;"*",$P76:$P$181,"R"),0)</f>
        <v>0</v>
      </c>
      <c r="O75" s="47">
        <f>IF($P75="A",SUMIFS(O76:O$181,$A76:$A$181,LEFT($A75,$Q75)&amp;"*",$P76:$P$181,"R"),0)</f>
        <v>0</v>
      </c>
      <c r="P75" s="34" t="str">
        <f t="shared" si="3"/>
        <v>A</v>
      </c>
      <c r="Q75" s="34">
        <f t="shared" si="4"/>
        <v>3</v>
      </c>
      <c r="R75" s="35" t="e">
        <f t="shared" si="5"/>
        <v>#VALUE!</v>
      </c>
      <c r="S75" s="36">
        <v>1</v>
      </c>
      <c r="T75" s="37" t="s">
        <v>21</v>
      </c>
      <c r="U75" s="5"/>
      <c r="V75" s="32"/>
      <c r="W75" s="32"/>
      <c r="X75" s="32"/>
      <c r="Y75" s="32"/>
      <c r="Z75" s="32"/>
      <c r="AA75" s="38"/>
    </row>
    <row r="76" spans="1:27" s="39" customFormat="1" ht="15.75" hidden="1" customHeight="1" x14ac:dyDescent="0.25">
      <c r="A76" s="40" t="s">
        <v>87</v>
      </c>
      <c r="B76" s="40"/>
      <c r="C76" s="41" t="str">
        <f>IFERROR(INDEX('[1]Balanza Egresos'!A$1:C$65536,MATCH(A76,'[1]Balanza Egresos'!A$1:A$65536,0),2),"SIN CUENTA")</f>
        <v>SIN CUENTA</v>
      </c>
      <c r="D76" s="42" t="e">
        <f>IF($P76="A",SUMIFS(D77:D$181,$A77:$A$181,LEFT($A76,$Q76)&amp;"*",$P77:$P$181,"R"),SUMIFS('[1]Balanza Egresos'!$F$1:$F$65536,'[1]Balanza Egresos'!$A$1:$A$65536,$A76))</f>
        <v>#VALUE!</v>
      </c>
      <c r="E76" s="42" t="e">
        <f>IF($P76="A",SUMIFS(E77:E$181,$A77:$A$181,LEFT($A76,$Q76)&amp;"*",$P77:$P$181,"R"),((H76/[1]Parametros!$E$12)*12)+$I76)</f>
        <v>#VALUE!</v>
      </c>
      <c r="F76" s="30">
        <f>IF($P76="A",SUMIFS(F77:F$181,$A77:$A$181,LEFT($A76,$Q76)&amp;"*",$P77:$P$181,"R"),K76+L76+M76+N76+O76)</f>
        <v>0</v>
      </c>
      <c r="G76" s="49"/>
      <c r="H76" s="45" t="e">
        <f>IF($P76="A",SUMIFS(H77:H$181,$A77:$A$181,LEFT($A76,$Q76)&amp;"*",$P77:$P$181,"R"),SUMIFS('[1]Balanza Egresos'!$V$1:$V$65536,'[1]Balanza Egresos'!$A$1:$A$65536,$A76))</f>
        <v>#VALUE!</v>
      </c>
      <c r="I76" s="45">
        <f t="shared" si="6"/>
        <v>0</v>
      </c>
      <c r="J76" s="32"/>
      <c r="K76" s="47">
        <f>IF($P76="A",SUMIFS(K77:K$181,$A77:$A$181,LEFT($A76,$Q76)&amp;"*",$P77:$P$181,"R"),0)</f>
        <v>0</v>
      </c>
      <c r="L76" s="47">
        <f>IF($P76="A",SUMIFS(L77:L$181,$A77:$A$181,LEFT($A76,$Q76)&amp;"*",$P77:$P$181,"R"),0)</f>
        <v>0</v>
      </c>
      <c r="M76" s="47">
        <f>IF($P76="A",SUMIFS(M77:M$181,$A77:$A$181,LEFT($A76,$Q76)&amp;"*",$P77:$P$181,"R"),0)</f>
        <v>0</v>
      </c>
      <c r="N76" s="47">
        <f>IF($P76="A",SUMIFS(N77:N$181,$A77:$A$181,LEFT($A76,$Q76)&amp;"*",$P77:$P$181,"R"),0)</f>
        <v>0</v>
      </c>
      <c r="O76" s="47">
        <f>IF($P76="A",SUMIFS(O77:O$181,$A77:$A$181,LEFT($A76,$Q76)&amp;"*",$P77:$P$181,"R"),0)</f>
        <v>0</v>
      </c>
      <c r="P76" s="34" t="str">
        <f t="shared" si="3"/>
        <v>R</v>
      </c>
      <c r="Q76" s="34">
        <f t="shared" si="4"/>
        <v>4</v>
      </c>
      <c r="R76" s="35" t="e">
        <f t="shared" si="5"/>
        <v>#VALUE!</v>
      </c>
      <c r="S76" s="36">
        <v>1</v>
      </c>
      <c r="T76" s="37">
        <v>2</v>
      </c>
      <c r="U76" s="5"/>
      <c r="V76" s="32"/>
      <c r="W76" s="32"/>
      <c r="X76" s="32"/>
      <c r="Y76" s="32"/>
      <c r="Z76" s="32"/>
      <c r="AA76" s="38"/>
    </row>
    <row r="77" spans="1:27" s="39" customFormat="1" ht="15.75" hidden="1" customHeight="1" x14ac:dyDescent="0.25">
      <c r="A77" s="40" t="s">
        <v>88</v>
      </c>
      <c r="B77" s="40"/>
      <c r="C77" s="41" t="str">
        <f>IFERROR(INDEX('[1]Balanza Egresos'!A$1:C$65536,MATCH(A77,'[1]Balanza Egresos'!A$1:A$65536,0),2),"SIN CUENTA")</f>
        <v>SIN CUENTA</v>
      </c>
      <c r="D77" s="42" t="e">
        <f>IF($P77="A",SUMIFS(D78:D$181,$A78:$A$181,LEFT($A77,$Q77)&amp;"*",$P78:$P$181,"R"),SUMIFS('[1]Balanza Egresos'!$F$1:$F$65536,'[1]Balanza Egresos'!$A$1:$A$65536,$A77))</f>
        <v>#VALUE!</v>
      </c>
      <c r="E77" s="42" t="e">
        <f>IF($P77="A",SUMIFS(E78:E$181,$A78:$A$181,LEFT($A77,$Q77)&amp;"*",$P78:$P$181,"R"),((H77/[1]Parametros!$E$12)*12)+$I77)</f>
        <v>#VALUE!</v>
      </c>
      <c r="F77" s="30">
        <f>IF($P77="A",SUMIFS(F78:F$181,$A78:$A$181,LEFT($A77,$Q77)&amp;"*",$P78:$P$181,"R"),K77+L77+M77+N77+O77)</f>
        <v>0</v>
      </c>
      <c r="G77" s="49"/>
      <c r="H77" s="45" t="e">
        <f>IF($P77="A",SUMIFS(H78:H$181,$A78:$A$181,LEFT($A77,$Q77)&amp;"*",$P78:$P$181,"R"),SUMIFS('[1]Balanza Egresos'!$V$1:$V$65536,'[1]Balanza Egresos'!$A$1:$A$65536,$A77))</f>
        <v>#VALUE!</v>
      </c>
      <c r="I77" s="45">
        <f t="shared" si="6"/>
        <v>0</v>
      </c>
      <c r="J77" s="32"/>
      <c r="K77" s="47">
        <f>IF($P77="A",SUMIFS(K78:K$181,$A78:$A$181,LEFT($A77,$Q77)&amp;"*",$P78:$P$181,"R"),0)</f>
        <v>0</v>
      </c>
      <c r="L77" s="47">
        <f>IF($P77="A",SUMIFS(L78:L$181,$A78:$A$181,LEFT($A77,$Q77)&amp;"*",$P78:$P$181,"R"),0)</f>
        <v>0</v>
      </c>
      <c r="M77" s="47">
        <f>IF($P77="A",SUMIFS(M78:M$181,$A78:$A$181,LEFT($A77,$Q77)&amp;"*",$P78:$P$181,"R"),0)</f>
        <v>0</v>
      </c>
      <c r="N77" s="47">
        <f>IF($P77="A",SUMIFS(N78:N$181,$A78:$A$181,LEFT($A77,$Q77)&amp;"*",$P78:$P$181,"R"),0)</f>
        <v>0</v>
      </c>
      <c r="O77" s="47">
        <f>IF($P77="A",SUMIFS(O78:O$181,$A78:$A$181,LEFT($A77,$Q77)&amp;"*",$P78:$P$181,"R"),0)</f>
        <v>0</v>
      </c>
      <c r="P77" s="34" t="str">
        <f t="shared" si="3"/>
        <v>A</v>
      </c>
      <c r="Q77" s="34">
        <f t="shared" si="4"/>
        <v>3</v>
      </c>
      <c r="R77" s="35" t="e">
        <f t="shared" si="5"/>
        <v>#VALUE!</v>
      </c>
      <c r="S77" s="36">
        <v>1</v>
      </c>
      <c r="T77" s="37" t="s">
        <v>21</v>
      </c>
      <c r="U77" s="5"/>
      <c r="V77" s="32"/>
      <c r="W77" s="32"/>
      <c r="X77" s="32"/>
      <c r="Y77" s="32"/>
      <c r="Z77" s="32"/>
      <c r="AA77" s="38"/>
    </row>
    <row r="78" spans="1:27" s="39" customFormat="1" ht="15.75" hidden="1" customHeight="1" x14ac:dyDescent="0.25">
      <c r="A78" s="40" t="s">
        <v>89</v>
      </c>
      <c r="B78" s="40"/>
      <c r="C78" s="41" t="str">
        <f>IFERROR(INDEX('[1]Balanza Egresos'!A$1:C$65536,MATCH(A78,'[1]Balanza Egresos'!A$1:A$65536,0),2),"SIN CUENTA")</f>
        <v>SIN CUENTA</v>
      </c>
      <c r="D78" s="42" t="e">
        <f>IF($P78="A",SUMIFS(D79:D$181,$A79:$A$181,LEFT($A78,$Q78)&amp;"*",$P79:$P$181,"R"),SUMIFS('[1]Balanza Egresos'!$F$1:$F$65536,'[1]Balanza Egresos'!$A$1:$A$65536,$A78))</f>
        <v>#VALUE!</v>
      </c>
      <c r="E78" s="42" t="e">
        <f>IF($P78="A",SUMIFS(E79:E$181,$A79:$A$181,LEFT($A78,$Q78)&amp;"*",$P79:$P$181,"R"),((H78/[1]Parametros!$E$12)*12)+$I78)</f>
        <v>#VALUE!</v>
      </c>
      <c r="F78" s="30">
        <f>IF($P78="A",SUMIFS(F79:F$181,$A79:$A$181,LEFT($A78,$Q78)&amp;"*",$P79:$P$181,"R"),K78+L78+M78+N78+O78)</f>
        <v>0</v>
      </c>
      <c r="G78" s="49"/>
      <c r="H78" s="42" t="e">
        <f>IF($P78="A",SUMIFS(H79:H$181,$A79:$A$181,LEFT($A78,$Q78)&amp;"*",$P79:$P$181,"R"),SUMIFS('[1]Balanza Egresos'!$V$1:$V$65536,'[1]Balanza Egresos'!$A$1:$A$65536,$A78))</f>
        <v>#VALUE!</v>
      </c>
      <c r="I78" s="42">
        <f t="shared" si="6"/>
        <v>0</v>
      </c>
      <c r="J78" s="32"/>
      <c r="K78" s="47">
        <f>IF($P78="A",SUMIFS(K79:K$181,$A79:$A$181,LEFT($A78,$Q78)&amp;"*",$P79:$P$181,"R"),0)</f>
        <v>0</v>
      </c>
      <c r="L78" s="47">
        <f>IF($P78="A",SUMIFS(L79:L$181,$A79:$A$181,LEFT($A78,$Q78)&amp;"*",$P79:$P$181,"R"),0)</f>
        <v>0</v>
      </c>
      <c r="M78" s="47">
        <f>IF($P78="A",SUMIFS(M79:M$181,$A79:$A$181,LEFT($A78,$Q78)&amp;"*",$P79:$P$181,"R"),0)</f>
        <v>0</v>
      </c>
      <c r="N78" s="47">
        <f>IF($P78="A",SUMIFS(N79:N$181,$A79:$A$181,LEFT($A78,$Q78)&amp;"*",$P79:$P$181,"R"),0)</f>
        <v>0</v>
      </c>
      <c r="O78" s="47">
        <f>IF($P78="A",SUMIFS(O79:O$181,$A79:$A$181,LEFT($A78,$Q78)&amp;"*",$P79:$P$181,"R"),0)</f>
        <v>0</v>
      </c>
      <c r="P78" s="34" t="str">
        <f t="shared" ref="P78:P141" si="7">IF(RIGHT(A78,2)="00","A","R")</f>
        <v>R</v>
      </c>
      <c r="Q78" s="34">
        <f t="shared" si="4"/>
        <v>4</v>
      </c>
      <c r="R78" s="35" t="e">
        <f t="shared" si="5"/>
        <v>#VALUE!</v>
      </c>
      <c r="S78" s="36">
        <v>1</v>
      </c>
      <c r="T78" s="37" t="s">
        <v>21</v>
      </c>
      <c r="U78" s="5"/>
      <c r="V78" s="32"/>
      <c r="W78" s="32"/>
      <c r="X78" s="32"/>
      <c r="Y78" s="32"/>
      <c r="Z78" s="32"/>
      <c r="AA78" s="38"/>
    </row>
    <row r="79" spans="1:27" s="39" customFormat="1" ht="15.75" hidden="1" customHeight="1" x14ac:dyDescent="0.25">
      <c r="A79" s="40" t="s">
        <v>90</v>
      </c>
      <c r="B79" s="40"/>
      <c r="C79" s="41" t="str">
        <f>IFERROR(INDEX('[1]Balanza Egresos'!A$1:C$65536,MATCH(A79,'[1]Balanza Egresos'!A$1:A$65536,0),2),"SIN CUENTA")</f>
        <v>SIN CUENTA</v>
      </c>
      <c r="D79" s="42" t="e">
        <f>IF($P79="A",SUMIFS(D80:D$181,$A80:$A$181,LEFT($A79,$Q79)&amp;"*",$P80:$P$181,"R"),SUMIFS('[1]Balanza Egresos'!$F$1:$F$65536,'[1]Balanza Egresos'!$A$1:$A$65536,$A79))</f>
        <v>#VALUE!</v>
      </c>
      <c r="E79" s="42" t="e">
        <f>IF($P79="A",SUMIFS(E80:E$181,$A80:$A$181,LEFT($A79,$Q79)&amp;"*",$P80:$P$181,"R"),((H79/[1]Parametros!$E$12)*12)+$I79)</f>
        <v>#VALUE!</v>
      </c>
      <c r="F79" s="30">
        <f>IF($P79="A",SUMIFS(F80:F$181,$A80:$A$181,LEFT($A79,$Q79)&amp;"*",$P80:$P$181,"R"),K79+L79+M79+N79+O79)</f>
        <v>0</v>
      </c>
      <c r="G79" s="49"/>
      <c r="H79" s="45" t="e">
        <f>IF($P79="A",SUMIFS(H80:H$181,$A80:$A$181,LEFT($A79,$Q79)&amp;"*",$P80:$P$181,"R"),SUMIFS('[1]Balanza Egresos'!$V$1:$V$65536,'[1]Balanza Egresos'!$A$1:$A$65536,$A79))</f>
        <v>#VALUE!</v>
      </c>
      <c r="I79" s="45">
        <f t="shared" si="6"/>
        <v>0</v>
      </c>
      <c r="J79" s="32"/>
      <c r="K79" s="47">
        <f>IF($P79="A",SUMIFS(K80:K$181,$A80:$A$181,LEFT($A79,$Q79)&amp;"*",$P80:$P$181,"R"),0)</f>
        <v>0</v>
      </c>
      <c r="L79" s="47">
        <f>IF($P79="A",SUMIFS(L80:L$181,$A80:$A$181,LEFT($A79,$Q79)&amp;"*",$P80:$P$181,"R"),0)</f>
        <v>0</v>
      </c>
      <c r="M79" s="47">
        <f>IF($P79="A",SUMIFS(M80:M$181,$A80:$A$181,LEFT($A79,$Q79)&amp;"*",$P80:$P$181,"R"),0)</f>
        <v>0</v>
      </c>
      <c r="N79" s="47">
        <f>IF($P79="A",SUMIFS(N80:N$181,$A80:$A$181,LEFT($A79,$Q79)&amp;"*",$P80:$P$181,"R"),0)</f>
        <v>0</v>
      </c>
      <c r="O79" s="47">
        <f>IF($P79="A",SUMIFS(O80:O$181,$A80:$A$181,LEFT($A79,$Q79)&amp;"*",$P80:$P$181,"R"),0)</f>
        <v>0</v>
      </c>
      <c r="P79" s="34" t="str">
        <f t="shared" si="7"/>
        <v>A</v>
      </c>
      <c r="Q79" s="34">
        <f t="shared" si="4"/>
        <v>3</v>
      </c>
      <c r="R79" s="35" t="e">
        <f t="shared" si="5"/>
        <v>#VALUE!</v>
      </c>
      <c r="S79" s="36">
        <v>1</v>
      </c>
      <c r="T79" s="37">
        <v>2</v>
      </c>
      <c r="U79" s="5"/>
      <c r="V79" s="32"/>
      <c r="W79" s="32"/>
      <c r="X79" s="32"/>
      <c r="Y79" s="32"/>
      <c r="Z79" s="32"/>
      <c r="AA79" s="38"/>
    </row>
    <row r="80" spans="1:27" s="39" customFormat="1" ht="15" hidden="1" x14ac:dyDescent="0.25">
      <c r="A80" s="40" t="s">
        <v>91</v>
      </c>
      <c r="B80" s="40"/>
      <c r="C80" s="41" t="str">
        <f>IFERROR(INDEX('[1]Balanza Egresos'!A$1:C$65536,MATCH(A80,'[1]Balanza Egresos'!A$1:A$65536,0),2),"SIN CUENTA")</f>
        <v>SIN CUENTA</v>
      </c>
      <c r="D80" s="42" t="e">
        <f>IF($P80="A",SUMIFS(D81:D$181,$A81:$A$181,LEFT($A80,$Q80)&amp;"*",$P81:$P$181,"R"),SUMIFS('[1]Balanza Egresos'!$F$1:$F$65536,'[1]Balanza Egresos'!$A$1:$A$65536,$A80))</f>
        <v>#VALUE!</v>
      </c>
      <c r="E80" s="42" t="e">
        <f>IF($P80="A",SUMIFS(E81:E$181,$A81:$A$181,LEFT($A80,$Q80)&amp;"*",$P81:$P$181,"R"),((H80/[1]Parametros!$E$12)*12)+$I80)</f>
        <v>#VALUE!</v>
      </c>
      <c r="F80" s="30">
        <f>IF($P80="A",SUMIFS(F81:F$181,$A81:$A$181,LEFT($A80,$Q80)&amp;"*",$P81:$P$181,"R"),K80+L80+M80+N80+O80)</f>
        <v>0</v>
      </c>
      <c r="G80" s="49"/>
      <c r="H80" s="42" t="e">
        <f>IF($P80="A",SUMIFS(H81:H$181,$A81:$A$181,LEFT($A80,$Q80)&amp;"*",$P81:$P$181,"R"),SUMIFS('[1]Balanza Egresos'!$V$1:$V$65536,'[1]Balanza Egresos'!$A$1:$A$65536,$A80))</f>
        <v>#VALUE!</v>
      </c>
      <c r="I80" s="42">
        <f t="shared" si="6"/>
        <v>0</v>
      </c>
      <c r="J80" s="32"/>
      <c r="K80" s="47">
        <f>IF($P80="A",SUMIFS(K81:K$181,$A81:$A$181,LEFT($A80,$Q80)&amp;"*",$P81:$P$181,"R"),0)</f>
        <v>0</v>
      </c>
      <c r="L80" s="47">
        <f>IF($P80="A",SUMIFS(L81:L$181,$A81:$A$181,LEFT($A80,$Q80)&amp;"*",$P81:$P$181,"R"),0)</f>
        <v>0</v>
      </c>
      <c r="M80" s="47">
        <f>IF($P80="A",SUMIFS(M81:M$181,$A81:$A$181,LEFT($A80,$Q80)&amp;"*",$P81:$P$181,"R"),0)</f>
        <v>0</v>
      </c>
      <c r="N80" s="47">
        <f>IF($P80="A",SUMIFS(N81:N$181,$A81:$A$181,LEFT($A80,$Q80)&amp;"*",$P81:$P$181,"R"),0)</f>
        <v>0</v>
      </c>
      <c r="O80" s="47">
        <f>IF($P80="A",SUMIFS(O81:O$181,$A81:$A$181,LEFT($A80,$Q80)&amp;"*",$P81:$P$181,"R"),0)</f>
        <v>0</v>
      </c>
      <c r="P80" s="34" t="str">
        <f t="shared" si="7"/>
        <v>R</v>
      </c>
      <c r="Q80" s="34">
        <f t="shared" si="4"/>
        <v>4</v>
      </c>
      <c r="R80" s="35" t="e">
        <f t="shared" si="5"/>
        <v>#VALUE!</v>
      </c>
      <c r="S80" s="36">
        <v>1</v>
      </c>
      <c r="T80" s="37" t="s">
        <v>21</v>
      </c>
      <c r="U80" s="5"/>
      <c r="V80" s="32"/>
      <c r="W80" s="32"/>
      <c r="X80" s="32"/>
      <c r="Y80" s="32"/>
      <c r="Z80" s="32"/>
      <c r="AA80" s="38"/>
    </row>
    <row r="81" spans="1:27" s="39" customFormat="1" ht="15" hidden="1" x14ac:dyDescent="0.25">
      <c r="A81" s="40" t="s">
        <v>92</v>
      </c>
      <c r="B81" s="40"/>
      <c r="C81" s="41" t="str">
        <f>IFERROR(INDEX('[1]Balanza Egresos'!A$1:C$65536,MATCH(A81,'[1]Balanza Egresos'!A$1:A$65536,0),2),"SIN CUENTA")</f>
        <v>SIN CUENTA</v>
      </c>
      <c r="D81" s="42" t="e">
        <f>IF($P81="A",SUMIFS(D82:D$181,$A82:$A$181,LEFT($A81,$Q81)&amp;"*",$P82:$P$181,"R"),SUMIFS('[1]Balanza Egresos'!$F$1:$F$65536,'[1]Balanza Egresos'!$A$1:$A$65536,$A81))</f>
        <v>#VALUE!</v>
      </c>
      <c r="E81" s="42" t="e">
        <f>IF($P81="A",SUMIFS(E82:E$181,$A82:$A$181,LEFT($A81,$Q81)&amp;"*",$P82:$P$181,"R"),((H81/[1]Parametros!$E$12)*12)+$I81)</f>
        <v>#VALUE!</v>
      </c>
      <c r="F81" s="30">
        <f>IF($P81="A",SUMIFS(F82:F$181,$A82:$A$181,LEFT($A81,$Q81)&amp;"*",$P82:$P$181,"R"),K81+L81+M81+N81+O81)</f>
        <v>0</v>
      </c>
      <c r="G81" s="49"/>
      <c r="H81" s="45" t="e">
        <f>IF($P81="A",SUMIFS(H82:H$181,$A82:$A$181,LEFT($A81,$Q81)&amp;"*",$P82:$P$181,"R"),SUMIFS('[1]Balanza Egresos'!$V$1:$V$65536,'[1]Balanza Egresos'!$A$1:$A$65536,$A81))</f>
        <v>#VALUE!</v>
      </c>
      <c r="I81" s="45">
        <f t="shared" si="6"/>
        <v>0</v>
      </c>
      <c r="J81" s="32"/>
      <c r="K81" s="47">
        <f>IF($P81="A",SUMIFS(K82:K$181,$A82:$A$181,LEFT($A81,$Q81)&amp;"*",$P82:$P$181,"R"),0)</f>
        <v>0</v>
      </c>
      <c r="L81" s="47">
        <f>IF($P81="A",SUMIFS(L82:L$181,$A82:$A$181,LEFT($A81,$Q81)&amp;"*",$P82:$P$181,"R"),0)</f>
        <v>0</v>
      </c>
      <c r="M81" s="47">
        <f>IF($P81="A",SUMIFS(M82:M$181,$A82:$A$181,LEFT($A81,$Q81)&amp;"*",$P82:$P$181,"R"),0)</f>
        <v>0</v>
      </c>
      <c r="N81" s="47">
        <f>IF($P81="A",SUMIFS(N82:N$181,$A82:$A$181,LEFT($A81,$Q81)&amp;"*",$P82:$P$181,"R"),0)</f>
        <v>0</v>
      </c>
      <c r="O81" s="47">
        <f>IF($P81="A",SUMIFS(O82:O$181,$A82:$A$181,LEFT($A81,$Q81)&amp;"*",$P82:$P$181,"R"),0)</f>
        <v>0</v>
      </c>
      <c r="P81" s="34" t="str">
        <f t="shared" si="7"/>
        <v>A</v>
      </c>
      <c r="Q81" s="34">
        <f t="shared" si="4"/>
        <v>3</v>
      </c>
      <c r="R81" s="35" t="e">
        <f t="shared" si="5"/>
        <v>#VALUE!</v>
      </c>
      <c r="S81" s="36">
        <v>1</v>
      </c>
      <c r="T81" s="37">
        <v>2</v>
      </c>
      <c r="U81" s="5"/>
      <c r="V81" s="32"/>
      <c r="W81" s="32"/>
      <c r="X81" s="32"/>
      <c r="Y81" s="32"/>
      <c r="Z81" s="32"/>
      <c r="AA81" s="38"/>
    </row>
    <row r="82" spans="1:27" s="39" customFormat="1" ht="15.75" hidden="1" customHeight="1" x14ac:dyDescent="0.25">
      <c r="A82" s="40" t="s">
        <v>93</v>
      </c>
      <c r="B82" s="40"/>
      <c r="C82" s="41" t="str">
        <f>IFERROR(INDEX('[1]Balanza Egresos'!A$1:C$65536,MATCH(A82,'[1]Balanza Egresos'!A$1:A$65536,0),2),"SIN CUENTA")</f>
        <v>SIN CUENTA</v>
      </c>
      <c r="D82" s="42" t="e">
        <f>IF($P82="A",SUMIFS(D83:D$181,$A83:$A$181,LEFT($A82,$Q82)&amp;"*",$P83:$P$181,"R"),SUMIFS('[1]Balanza Egresos'!$F$1:$F$65536,'[1]Balanza Egresos'!$A$1:$A$65536,$A82))</f>
        <v>#VALUE!</v>
      </c>
      <c r="E82" s="42" t="e">
        <f>IF($P82="A",SUMIFS(E83:E$181,$A83:$A$181,LEFT($A82,$Q82)&amp;"*",$P83:$P$181,"R"),((H82/[1]Parametros!$E$12)*12)+$I82)</f>
        <v>#VALUE!</v>
      </c>
      <c r="F82" s="30">
        <f>IF($P82="A",SUMIFS(F83:F$181,$A83:$A$181,LEFT($A82,$Q82)&amp;"*",$P83:$P$181,"R"),K82+L82+M82+N82+O82)</f>
        <v>0</v>
      </c>
      <c r="G82" s="49"/>
      <c r="H82" s="45" t="e">
        <f>IF($P82="A",SUMIFS(H83:H$181,$A83:$A$181,LEFT($A82,$Q82)&amp;"*",$P83:$P$181,"R"),SUMIFS('[1]Balanza Egresos'!$V$1:$V$65536,'[1]Balanza Egresos'!$A$1:$A$65536,$A82))</f>
        <v>#VALUE!</v>
      </c>
      <c r="I82" s="45">
        <f t="shared" si="6"/>
        <v>0</v>
      </c>
      <c r="J82" s="32"/>
      <c r="K82" s="47">
        <f>IF($P82="A",SUMIFS(K83:K$181,$A83:$A$181,LEFT($A82,$Q82)&amp;"*",$P83:$P$181,"R"),0)</f>
        <v>0</v>
      </c>
      <c r="L82" s="47">
        <f>IF($P82="A",SUMIFS(L83:L$181,$A83:$A$181,LEFT($A82,$Q82)&amp;"*",$P83:$P$181,"R"),0)</f>
        <v>0</v>
      </c>
      <c r="M82" s="47">
        <f>IF($P82="A",SUMIFS(M83:M$181,$A83:$A$181,LEFT($A82,$Q82)&amp;"*",$P83:$P$181,"R"),0)</f>
        <v>0</v>
      </c>
      <c r="N82" s="47">
        <f>IF($P82="A",SUMIFS(N83:N$181,$A83:$A$181,LEFT($A82,$Q82)&amp;"*",$P83:$P$181,"R"),0)</f>
        <v>0</v>
      </c>
      <c r="O82" s="47">
        <f>IF($P82="A",SUMIFS(O83:O$181,$A83:$A$181,LEFT($A82,$Q82)&amp;"*",$P83:$P$181,"R"),0)</f>
        <v>0</v>
      </c>
      <c r="P82" s="34" t="str">
        <f t="shared" si="7"/>
        <v>R</v>
      </c>
      <c r="Q82" s="34">
        <f t="shared" si="4"/>
        <v>4</v>
      </c>
      <c r="R82" s="35" t="e">
        <f t="shared" si="5"/>
        <v>#VALUE!</v>
      </c>
      <c r="S82" s="36">
        <v>1</v>
      </c>
      <c r="T82" s="37">
        <v>2</v>
      </c>
      <c r="U82" s="5"/>
      <c r="V82" s="32"/>
      <c r="W82" s="32"/>
      <c r="X82" s="32"/>
      <c r="Y82" s="32"/>
      <c r="Z82" s="32"/>
      <c r="AA82" s="38"/>
    </row>
    <row r="83" spans="1:27" s="39" customFormat="1" ht="15.75" hidden="1" customHeight="1" x14ac:dyDescent="0.25">
      <c r="A83" s="40" t="s">
        <v>94</v>
      </c>
      <c r="B83" s="40"/>
      <c r="C83" s="41" t="str">
        <f>IFERROR(INDEX('[1]Balanza Egresos'!A$1:C$65536,MATCH(A83,'[1]Balanza Egresos'!A$1:A$65536,0),2),"SIN CUENTA")</f>
        <v>SIN CUENTA</v>
      </c>
      <c r="D83" s="42" t="e">
        <f>IF($P83="A",SUMIFS(D84:D$181,$A84:$A$181,LEFT($A83,$Q83)&amp;"*",$P84:$P$181,"R"),SUMIFS('[1]Balanza Egresos'!$F$1:$F$65536,'[1]Balanza Egresos'!$A$1:$A$65536,$A83))</f>
        <v>#VALUE!</v>
      </c>
      <c r="E83" s="42" t="e">
        <f>IF($P83="A",SUMIFS(E84:E$181,$A84:$A$181,LEFT($A83,$Q83)&amp;"*",$P84:$P$181,"R"),((H83/[1]Parametros!$E$12)*12)+$I83)</f>
        <v>#VALUE!</v>
      </c>
      <c r="F83" s="30">
        <f>IF($P83="A",SUMIFS(F84:F$181,$A84:$A$181,LEFT($A83,$Q83)&amp;"*",$P84:$P$181,"R"),K83+L83+M83+N83+O83)</f>
        <v>0</v>
      </c>
      <c r="G83" s="49"/>
      <c r="H83" s="42" t="e">
        <f>IF($P83="A",SUMIFS(H84:H$181,$A84:$A$181,LEFT($A83,$Q83)&amp;"*",$P84:$P$181,"R"),SUMIFS('[1]Balanza Egresos'!$V$1:$V$65536,'[1]Balanza Egresos'!$A$1:$A$65536,$A83))</f>
        <v>#VALUE!</v>
      </c>
      <c r="I83" s="42">
        <f t="shared" si="6"/>
        <v>0</v>
      </c>
      <c r="J83" s="32"/>
      <c r="K83" s="47">
        <f>IF($P83="A",SUMIFS(K84:K$181,$A84:$A$181,LEFT($A83,$Q83)&amp;"*",$P84:$P$181,"R"),0)</f>
        <v>0</v>
      </c>
      <c r="L83" s="47">
        <f>IF($P83="A",SUMIFS(L84:L$181,$A84:$A$181,LEFT($A83,$Q83)&amp;"*",$P84:$P$181,"R"),0)</f>
        <v>0</v>
      </c>
      <c r="M83" s="47">
        <f>IF($P83="A",SUMIFS(M84:M$181,$A84:$A$181,LEFT($A83,$Q83)&amp;"*",$P84:$P$181,"R"),0)</f>
        <v>0</v>
      </c>
      <c r="N83" s="47">
        <f>IF($P83="A",SUMIFS(N84:N$181,$A84:$A$181,LEFT($A83,$Q83)&amp;"*",$P84:$P$181,"R"),0)</f>
        <v>0</v>
      </c>
      <c r="O83" s="47">
        <f>IF($P83="A",SUMIFS(O84:O$181,$A84:$A$181,LEFT($A83,$Q83)&amp;"*",$P84:$P$181,"R"),0)</f>
        <v>0</v>
      </c>
      <c r="P83" s="34" t="str">
        <f t="shared" si="7"/>
        <v>A</v>
      </c>
      <c r="Q83" s="34">
        <f t="shared" si="4"/>
        <v>3</v>
      </c>
      <c r="R83" s="35" t="e">
        <f t="shared" si="5"/>
        <v>#VALUE!</v>
      </c>
      <c r="S83" s="36">
        <v>1</v>
      </c>
      <c r="T83" s="37" t="s">
        <v>21</v>
      </c>
      <c r="U83" s="5"/>
      <c r="V83" s="32"/>
      <c r="W83" s="32"/>
      <c r="X83" s="32"/>
      <c r="Y83" s="32"/>
      <c r="Z83" s="32"/>
      <c r="AA83" s="38"/>
    </row>
    <row r="84" spans="1:27" s="39" customFormat="1" ht="15" hidden="1" x14ac:dyDescent="0.25">
      <c r="A84" s="40" t="s">
        <v>95</v>
      </c>
      <c r="B84" s="40"/>
      <c r="C84" s="41" t="str">
        <f>IFERROR(INDEX('[1]Balanza Egresos'!A$1:C$65536,MATCH(A84,'[1]Balanza Egresos'!A$1:A$65536,0),2),"SIN CUENTA")</f>
        <v>SIN CUENTA</v>
      </c>
      <c r="D84" s="42" t="e">
        <f>IF($P84="A",SUMIFS(D85:D$181,$A85:$A$181,LEFT($A84,$Q84)&amp;"*",$P85:$P$181,"R"),SUMIFS('[1]Balanza Egresos'!$F$1:$F$65536,'[1]Balanza Egresos'!$A$1:$A$65536,$A84))</f>
        <v>#VALUE!</v>
      </c>
      <c r="E84" s="42" t="e">
        <f>IF($P84="A",SUMIFS(E85:E$181,$A85:$A$181,LEFT($A84,$Q84)&amp;"*",$P85:$P$181,"R"),((H84/[1]Parametros!$E$12)*12)+$I84)</f>
        <v>#VALUE!</v>
      </c>
      <c r="F84" s="30">
        <f>IF($P84="A",SUMIFS(F85:F$181,$A85:$A$181,LEFT($A84,$Q84)&amp;"*",$P85:$P$181,"R"),K84+L84+M84+N84+O84)</f>
        <v>0</v>
      </c>
      <c r="G84" s="49"/>
      <c r="H84" s="45" t="e">
        <f>IF($P84="A",SUMIFS(H85:H$181,$A85:$A$181,LEFT($A84,$Q84)&amp;"*",$P85:$P$181,"R"),SUMIFS('[1]Balanza Egresos'!$V$1:$V$65536,'[1]Balanza Egresos'!$A$1:$A$65536,$A84))</f>
        <v>#VALUE!</v>
      </c>
      <c r="I84" s="45">
        <f t="shared" si="6"/>
        <v>0</v>
      </c>
      <c r="J84" s="32"/>
      <c r="K84" s="47">
        <f>IF($P84="A",SUMIFS(K85:K$181,$A85:$A$181,LEFT($A84,$Q84)&amp;"*",$P85:$P$181,"R"),0)</f>
        <v>0</v>
      </c>
      <c r="L84" s="47">
        <f>IF($P84="A",SUMIFS(L85:L$181,$A85:$A$181,LEFT($A84,$Q84)&amp;"*",$P85:$P$181,"R"),0)</f>
        <v>0</v>
      </c>
      <c r="M84" s="47">
        <f>IF($P84="A",SUMIFS(M85:M$181,$A85:$A$181,LEFT($A84,$Q84)&amp;"*",$P85:$P$181,"R"),0)</f>
        <v>0</v>
      </c>
      <c r="N84" s="47">
        <f>IF($P84="A",SUMIFS(N85:N$181,$A85:$A$181,LEFT($A84,$Q84)&amp;"*",$P85:$P$181,"R"),0)</f>
        <v>0</v>
      </c>
      <c r="O84" s="47">
        <f>IF($P84="A",SUMIFS(O85:O$181,$A85:$A$181,LEFT($A84,$Q84)&amp;"*",$P85:$P$181,"R"),0)</f>
        <v>0</v>
      </c>
      <c r="P84" s="34" t="str">
        <f t="shared" si="7"/>
        <v>R</v>
      </c>
      <c r="Q84" s="34">
        <f t="shared" si="4"/>
        <v>4</v>
      </c>
      <c r="R84" s="35" t="e">
        <f t="shared" si="5"/>
        <v>#VALUE!</v>
      </c>
      <c r="S84" s="36">
        <v>1</v>
      </c>
      <c r="T84" s="37">
        <v>2</v>
      </c>
      <c r="U84" s="5"/>
      <c r="V84" s="32"/>
      <c r="W84" s="32"/>
      <c r="X84" s="32"/>
      <c r="Y84" s="32"/>
      <c r="Z84" s="32"/>
      <c r="AA84" s="38"/>
    </row>
    <row r="85" spans="1:27" s="39" customFormat="1" ht="15.75" hidden="1" customHeight="1" x14ac:dyDescent="0.25">
      <c r="A85" s="40" t="s">
        <v>96</v>
      </c>
      <c r="B85" s="40"/>
      <c r="C85" s="41" t="str">
        <f>IFERROR(INDEX('[1]Balanza Egresos'!A$1:C$65536,MATCH(A85,'[1]Balanza Egresos'!A$1:A$65536,0),2),"SIN CUENTA")</f>
        <v>SIN CUENTA</v>
      </c>
      <c r="D85" s="42" t="e">
        <f>IF($P85="A",SUMIFS(D86:D$181,$A86:$A$181,LEFT($A85,$Q85)&amp;"*",$P86:$P$181,"R"),SUMIFS('[1]Balanza Egresos'!$F$1:$F$65536,'[1]Balanza Egresos'!$A$1:$A$65536,$A85))</f>
        <v>#VALUE!</v>
      </c>
      <c r="E85" s="42" t="e">
        <f>IF($P85="A",SUMIFS(E86:E$181,$A86:$A$181,LEFT($A85,$Q85)&amp;"*",$P86:$P$181,"R"),((H85/[1]Parametros!$E$12)*12)+$I85)</f>
        <v>#VALUE!</v>
      </c>
      <c r="F85" s="30">
        <f>IF($P85="A",SUMIFS(F86:F$181,$A86:$A$181,LEFT($A85,$Q85)&amp;"*",$P86:$P$181,"R"),K85+L85+M85+N85+O85)</f>
        <v>0</v>
      </c>
      <c r="G85" s="49"/>
      <c r="H85" s="45" t="e">
        <f>IF($P85="A",SUMIFS(H86:H$181,$A86:$A$181,LEFT($A85,$Q85)&amp;"*",$P86:$P$181,"R"),SUMIFS('[1]Balanza Egresos'!$V$1:$V$65536,'[1]Balanza Egresos'!$A$1:$A$65536,$A85))</f>
        <v>#VALUE!</v>
      </c>
      <c r="I85" s="45">
        <f t="shared" si="6"/>
        <v>0</v>
      </c>
      <c r="J85" s="32"/>
      <c r="K85" s="47">
        <f>IF($P85="A",SUMIFS(K86:K$181,$A86:$A$181,LEFT($A85,$Q85)&amp;"*",$P86:$P$181,"R"),0)</f>
        <v>0</v>
      </c>
      <c r="L85" s="47">
        <f>IF($P85="A",SUMIFS(L86:L$181,$A86:$A$181,LEFT($A85,$Q85)&amp;"*",$P86:$P$181,"R"),0)</f>
        <v>0</v>
      </c>
      <c r="M85" s="47">
        <f>IF($P85="A",SUMIFS(M86:M$181,$A86:$A$181,LEFT($A85,$Q85)&amp;"*",$P86:$P$181,"R"),0)</f>
        <v>0</v>
      </c>
      <c r="N85" s="47">
        <f>IF($P85="A",SUMIFS(N86:N$181,$A86:$A$181,LEFT($A85,$Q85)&amp;"*",$P86:$P$181,"R"),0)</f>
        <v>0</v>
      </c>
      <c r="O85" s="47">
        <f>IF($P85="A",SUMIFS(O86:O$181,$A86:$A$181,LEFT($A85,$Q85)&amp;"*",$P86:$P$181,"R"),0)</f>
        <v>0</v>
      </c>
      <c r="P85" s="34" t="str">
        <f t="shared" si="7"/>
        <v>A</v>
      </c>
      <c r="Q85" s="34">
        <f t="shared" si="4"/>
        <v>3</v>
      </c>
      <c r="R85" s="35" t="e">
        <f t="shared" si="5"/>
        <v>#VALUE!</v>
      </c>
      <c r="S85" s="36">
        <v>1</v>
      </c>
      <c r="T85" s="37">
        <v>2</v>
      </c>
      <c r="U85" s="5"/>
      <c r="V85" s="32"/>
      <c r="W85" s="32"/>
      <c r="X85" s="32"/>
      <c r="Y85" s="32"/>
      <c r="Z85" s="32"/>
      <c r="AA85" s="38"/>
    </row>
    <row r="86" spans="1:27" s="39" customFormat="1" ht="15.75" hidden="1" customHeight="1" x14ac:dyDescent="0.25">
      <c r="A86" s="40" t="s">
        <v>97</v>
      </c>
      <c r="B86" s="40"/>
      <c r="C86" s="41" t="str">
        <f>IFERROR(INDEX('[1]Balanza Egresos'!A$1:C$65536,MATCH(A86,'[1]Balanza Egresos'!A$1:A$65536,0),2),"SIN CUENTA")</f>
        <v>SIN CUENTA</v>
      </c>
      <c r="D86" s="42" t="e">
        <f>IF($P86="A",SUMIFS(D87:D$181,$A87:$A$181,LEFT($A86,$Q86)&amp;"*",$P87:$P$181,"R"),SUMIFS('[1]Balanza Egresos'!$F$1:$F$65536,'[1]Balanza Egresos'!$A$1:$A$65536,$A86))</f>
        <v>#VALUE!</v>
      </c>
      <c r="E86" s="42" t="e">
        <f>IF($P86="A",SUMIFS(E87:E$181,$A87:$A$181,LEFT($A86,$Q86)&amp;"*",$P87:$P$181,"R"),((H86/[1]Parametros!$E$12)*12)+$I86)</f>
        <v>#VALUE!</v>
      </c>
      <c r="F86" s="30">
        <f>IF($P86="A",SUMIFS(F87:F$181,$A87:$A$181,LEFT($A86,$Q86)&amp;"*",$P87:$P$181,"R"),K86+L86+M86+N86+O86)</f>
        <v>0</v>
      </c>
      <c r="G86" s="49"/>
      <c r="H86" s="45" t="e">
        <f>IF($P86="A",SUMIFS(H87:H$181,$A87:$A$181,LEFT($A86,$Q86)&amp;"*",$P87:$P$181,"R"),SUMIFS('[1]Balanza Egresos'!$V$1:$V$65536,'[1]Balanza Egresos'!$A$1:$A$65536,$A86))</f>
        <v>#VALUE!</v>
      </c>
      <c r="I86" s="45">
        <f t="shared" si="6"/>
        <v>0</v>
      </c>
      <c r="J86" s="32"/>
      <c r="K86" s="47">
        <f>IF($P86="A",SUMIFS(K87:K$181,$A87:$A$181,LEFT($A86,$Q86)&amp;"*",$P87:$P$181,"R"),0)</f>
        <v>0</v>
      </c>
      <c r="L86" s="47">
        <f>IF($P86="A",SUMIFS(L87:L$181,$A87:$A$181,LEFT($A86,$Q86)&amp;"*",$P87:$P$181,"R"),0)</f>
        <v>0</v>
      </c>
      <c r="M86" s="47">
        <f>IF($P86="A",SUMIFS(M87:M$181,$A87:$A$181,LEFT($A86,$Q86)&amp;"*",$P87:$P$181,"R"),0)</f>
        <v>0</v>
      </c>
      <c r="N86" s="47">
        <f>IF($P86="A",SUMIFS(N87:N$181,$A87:$A$181,LEFT($A86,$Q86)&amp;"*",$P87:$P$181,"R"),0)</f>
        <v>0</v>
      </c>
      <c r="O86" s="47">
        <f>IF($P86="A",SUMIFS(O87:O$181,$A87:$A$181,LEFT($A86,$Q86)&amp;"*",$P87:$P$181,"R"),0)</f>
        <v>0</v>
      </c>
      <c r="P86" s="34" t="str">
        <f t="shared" si="7"/>
        <v>R</v>
      </c>
      <c r="Q86" s="34">
        <f t="shared" si="4"/>
        <v>4</v>
      </c>
      <c r="R86" s="35" t="e">
        <f t="shared" si="5"/>
        <v>#VALUE!</v>
      </c>
      <c r="S86" s="36">
        <v>1</v>
      </c>
      <c r="T86" s="37">
        <v>2</v>
      </c>
      <c r="U86" s="5"/>
      <c r="V86" s="32"/>
      <c r="W86" s="32"/>
      <c r="X86" s="32"/>
      <c r="Y86" s="32"/>
      <c r="Z86" s="32"/>
      <c r="AA86" s="38"/>
    </row>
    <row r="87" spans="1:27" s="39" customFormat="1" ht="15" hidden="1" x14ac:dyDescent="0.25">
      <c r="A87" s="40" t="s">
        <v>98</v>
      </c>
      <c r="B87" s="40"/>
      <c r="C87" s="41" t="str">
        <f>IFERROR(INDEX('[1]Balanza Egresos'!A$1:C$65536,MATCH(A87,'[1]Balanza Egresos'!A$1:A$65536,0),2),"SIN CUENTA")</f>
        <v>SIN CUENTA</v>
      </c>
      <c r="D87" s="42" t="e">
        <f>IF($P87="A",SUMIFS(D88:D$181,$A88:$A$181,LEFT($A87,$Q87)&amp;"*",$P88:$P$181,"R"),SUMIFS('[1]Balanza Egresos'!$F$1:$F$65536,'[1]Balanza Egresos'!$A$1:$A$65536,$A87))</f>
        <v>#VALUE!</v>
      </c>
      <c r="E87" s="42" t="e">
        <f>IF($P87="A",SUMIFS(E88:E$181,$A88:$A$181,LEFT($A87,$Q87)&amp;"*",$P88:$P$181,"R"),((H87/[1]Parametros!$E$12)*12)+$I87)</f>
        <v>#VALUE!</v>
      </c>
      <c r="F87" s="30">
        <f>IF($P87="A",SUMIFS(F88:F$181,$A88:$A$181,LEFT($A87,$Q87)&amp;"*",$P88:$P$181,"R"),K87+L87+M87+N87+O87)</f>
        <v>0</v>
      </c>
      <c r="G87" s="49"/>
      <c r="H87" s="45" t="e">
        <f>IF($P87="A",SUMIFS(H88:H$181,$A88:$A$181,LEFT($A87,$Q87)&amp;"*",$P88:$P$181,"R"),SUMIFS('[1]Balanza Egresos'!$V$1:$V$65536,'[1]Balanza Egresos'!$A$1:$A$65536,$A87))</f>
        <v>#VALUE!</v>
      </c>
      <c r="I87" s="45">
        <f t="shared" si="6"/>
        <v>0</v>
      </c>
      <c r="J87" s="32"/>
      <c r="K87" s="47">
        <f>IF($P87="A",SUMIFS(K88:K$181,$A88:$A$181,LEFT($A87,$Q87)&amp;"*",$P88:$P$181,"R"),0)</f>
        <v>0</v>
      </c>
      <c r="L87" s="47">
        <f>IF($P87="A",SUMIFS(L88:L$181,$A88:$A$181,LEFT($A87,$Q87)&amp;"*",$P88:$P$181,"R"),0)</f>
        <v>0</v>
      </c>
      <c r="M87" s="47">
        <f>IF($P87="A",SUMIFS(M88:M$181,$A88:$A$181,LEFT($A87,$Q87)&amp;"*",$P88:$P$181,"R"),0)</f>
        <v>0</v>
      </c>
      <c r="N87" s="47">
        <f>IF($P87="A",SUMIFS(N88:N$181,$A88:$A$181,LEFT($A87,$Q87)&amp;"*",$P88:$P$181,"R"),0)</f>
        <v>0</v>
      </c>
      <c r="O87" s="47">
        <f>IF($P87="A",SUMIFS(O88:O$181,$A88:$A$181,LEFT($A87,$Q87)&amp;"*",$P88:$P$181,"R"),0)</f>
        <v>0</v>
      </c>
      <c r="P87" s="34" t="str">
        <f t="shared" si="7"/>
        <v>A</v>
      </c>
      <c r="Q87" s="34">
        <f t="shared" si="4"/>
        <v>3</v>
      </c>
      <c r="R87" s="35" t="e">
        <f t="shared" si="5"/>
        <v>#VALUE!</v>
      </c>
      <c r="S87" s="36">
        <v>1</v>
      </c>
      <c r="T87" s="37">
        <v>2</v>
      </c>
      <c r="U87" s="5"/>
      <c r="V87" s="32"/>
      <c r="W87" s="32"/>
      <c r="X87" s="32"/>
      <c r="Y87" s="32"/>
      <c r="Z87" s="32"/>
      <c r="AA87" s="38"/>
    </row>
    <row r="88" spans="1:27" s="39" customFormat="1" ht="15.75" hidden="1" customHeight="1" x14ac:dyDescent="0.25">
      <c r="A88" s="40" t="s">
        <v>99</v>
      </c>
      <c r="B88" s="40"/>
      <c r="C88" s="41" t="str">
        <f>IFERROR(INDEX('[1]Balanza Egresos'!A$1:C$65536,MATCH(A88,'[1]Balanza Egresos'!A$1:A$65536,0),2),"SIN CUENTA")</f>
        <v>SIN CUENTA</v>
      </c>
      <c r="D88" s="42" t="e">
        <f>IF($P88="A",SUMIFS(D89:D$181,$A89:$A$181,LEFT($A88,$Q88)&amp;"*",$P89:$P$181,"R"),SUMIFS('[1]Balanza Egresos'!$F$1:$F$65536,'[1]Balanza Egresos'!$A$1:$A$65536,$A88))</f>
        <v>#VALUE!</v>
      </c>
      <c r="E88" s="42" t="e">
        <f>IF($P88="A",SUMIFS(E89:E$181,$A89:$A$181,LEFT($A88,$Q88)&amp;"*",$P89:$P$181,"R"),((H88/[1]Parametros!$E$12)*12)+$I88)</f>
        <v>#VALUE!</v>
      </c>
      <c r="F88" s="30">
        <f>IF($P88="A",SUMIFS(F89:F$181,$A89:$A$181,LEFT($A88,$Q88)&amp;"*",$P89:$P$181,"R"),K88+L88+M88+N88+O88)</f>
        <v>0</v>
      </c>
      <c r="G88" s="49"/>
      <c r="H88" s="45" t="e">
        <f>IF($P88="A",SUMIFS(H89:H$181,$A89:$A$181,LEFT($A88,$Q88)&amp;"*",$P89:$P$181,"R"),SUMIFS('[1]Balanza Egresos'!$V$1:$V$65536,'[1]Balanza Egresos'!$A$1:$A$65536,$A88))</f>
        <v>#VALUE!</v>
      </c>
      <c r="I88" s="45">
        <f t="shared" si="6"/>
        <v>0</v>
      </c>
      <c r="J88" s="32"/>
      <c r="K88" s="47">
        <f>IF($P88="A",SUMIFS(K89:K$181,$A89:$A$181,LEFT($A88,$Q88)&amp;"*",$P89:$P$181,"R"),0)</f>
        <v>0</v>
      </c>
      <c r="L88" s="47">
        <f>IF($P88="A",SUMIFS(L89:L$181,$A89:$A$181,LEFT($A88,$Q88)&amp;"*",$P89:$P$181,"R"),0)</f>
        <v>0</v>
      </c>
      <c r="M88" s="47">
        <f>IF($P88="A",SUMIFS(M89:M$181,$A89:$A$181,LEFT($A88,$Q88)&amp;"*",$P89:$P$181,"R"),0)</f>
        <v>0</v>
      </c>
      <c r="N88" s="47">
        <f>IF($P88="A",SUMIFS(N89:N$181,$A89:$A$181,LEFT($A88,$Q88)&amp;"*",$P89:$P$181,"R"),0)</f>
        <v>0</v>
      </c>
      <c r="O88" s="47">
        <f>IF($P88="A",SUMIFS(O89:O$181,$A89:$A$181,LEFT($A88,$Q88)&amp;"*",$P89:$P$181,"R"),0)</f>
        <v>0</v>
      </c>
      <c r="P88" s="34" t="str">
        <f t="shared" si="7"/>
        <v>R</v>
      </c>
      <c r="Q88" s="34">
        <f t="shared" ref="Q88:Q151" si="8">IF(RIGHT(A88,4)="0000",1,IF(RIGHT(A88,3)="000",2,IF(RIGHT(A88,2)="00",3,4)))</f>
        <v>4</v>
      </c>
      <c r="R88" s="35" t="e">
        <f t="shared" si="5"/>
        <v>#VALUE!</v>
      </c>
      <c r="S88" s="36">
        <v>1</v>
      </c>
      <c r="T88" s="37">
        <v>2</v>
      </c>
      <c r="U88" s="5"/>
      <c r="V88" s="32"/>
      <c r="W88" s="32"/>
      <c r="X88" s="32"/>
      <c r="Y88" s="32"/>
      <c r="Z88" s="32"/>
      <c r="AA88" s="38"/>
    </row>
    <row r="89" spans="1:27" s="39" customFormat="1" ht="15.75" hidden="1" customHeight="1" x14ac:dyDescent="0.25">
      <c r="A89" s="40" t="s">
        <v>100</v>
      </c>
      <c r="B89" s="40"/>
      <c r="C89" s="41" t="str">
        <f>IFERROR(INDEX('[1]Balanza Egresos'!A$1:C$65536,MATCH(A89,'[1]Balanza Egresos'!A$1:A$65536,0),2),"SIN CUENTA")</f>
        <v>SIN CUENTA</v>
      </c>
      <c r="D89" s="42" t="e">
        <f>IF($P89="A",SUMIFS(D90:D$181,$A90:$A$181,LEFT($A89,$Q89)&amp;"*",$P90:$P$181,"R"),SUMIFS('[1]Balanza Egresos'!$F$1:$F$65536,'[1]Balanza Egresos'!$A$1:$A$65536,$A89))</f>
        <v>#VALUE!</v>
      </c>
      <c r="E89" s="42" t="e">
        <f>IF($P89="A",SUMIFS(E90:E$181,$A90:$A$181,LEFT($A89,$Q89)&amp;"*",$P90:$P$181,"R"),((H89/[1]Parametros!$E$12)*12)+$I89)</f>
        <v>#VALUE!</v>
      </c>
      <c r="F89" s="30">
        <f>IF($P89="A",SUMIFS(F90:F$181,$A90:$A$181,LEFT($A89,$Q89)&amp;"*",$P90:$P$181,"R"),K89+L89+M89+N89+O89)</f>
        <v>0</v>
      </c>
      <c r="G89" s="49"/>
      <c r="H89" s="45" t="e">
        <f>IF($P89="A",SUMIFS(H90:H$181,$A90:$A$181,LEFT($A89,$Q89)&amp;"*",$P90:$P$181,"R"),SUMIFS('[1]Balanza Egresos'!$V$1:$V$65536,'[1]Balanza Egresos'!$A$1:$A$65536,$A89))</f>
        <v>#VALUE!</v>
      </c>
      <c r="I89" s="45">
        <f t="shared" si="6"/>
        <v>0</v>
      </c>
      <c r="J89" s="32"/>
      <c r="K89" s="47">
        <f>IF($P89="A",SUMIFS(K90:K$181,$A90:$A$181,LEFT($A89,$Q89)&amp;"*",$P90:$P$181,"R"),0)</f>
        <v>0</v>
      </c>
      <c r="L89" s="47">
        <f>IF($P89="A",SUMIFS(L90:L$181,$A90:$A$181,LEFT($A89,$Q89)&amp;"*",$P90:$P$181,"R"),0)</f>
        <v>0</v>
      </c>
      <c r="M89" s="47">
        <f>IF($P89="A",SUMIFS(M90:M$181,$A90:$A$181,LEFT($A89,$Q89)&amp;"*",$P90:$P$181,"R"),0)</f>
        <v>0</v>
      </c>
      <c r="N89" s="47">
        <f>IF($P89="A",SUMIFS(N90:N$181,$A90:$A$181,LEFT($A89,$Q89)&amp;"*",$P90:$P$181,"R"),0)</f>
        <v>0</v>
      </c>
      <c r="O89" s="47">
        <f>IF($P89="A",SUMIFS(O90:O$181,$A90:$A$181,LEFT($A89,$Q89)&amp;"*",$P90:$P$181,"R"),0)</f>
        <v>0</v>
      </c>
      <c r="P89" s="34" t="str">
        <f t="shared" si="7"/>
        <v>A</v>
      </c>
      <c r="Q89" s="34">
        <f t="shared" si="8"/>
        <v>3</v>
      </c>
      <c r="R89" s="35" t="e">
        <f t="shared" si="5"/>
        <v>#VALUE!</v>
      </c>
      <c r="S89" s="36">
        <v>1</v>
      </c>
      <c r="T89" s="37">
        <v>2</v>
      </c>
      <c r="U89" s="5"/>
      <c r="V89" s="32"/>
      <c r="W89" s="32"/>
      <c r="X89" s="32"/>
      <c r="Y89" s="32"/>
      <c r="Z89" s="32"/>
      <c r="AA89" s="38"/>
    </row>
    <row r="90" spans="1:27" s="39" customFormat="1" ht="15.75" hidden="1" customHeight="1" x14ac:dyDescent="0.25">
      <c r="A90" s="40" t="s">
        <v>101</v>
      </c>
      <c r="B90" s="40"/>
      <c r="C90" s="41" t="str">
        <f>IFERROR(INDEX('[1]Balanza Egresos'!A$1:C$65536,MATCH(A90,'[1]Balanza Egresos'!A$1:A$65536,0),2),"SIN CUENTA")</f>
        <v>SIN CUENTA</v>
      </c>
      <c r="D90" s="42" t="e">
        <f>IF($P90="A",SUMIFS(D91:D$181,$A91:$A$181,LEFT($A90,$Q90)&amp;"*",$P91:$P$181,"R"),SUMIFS('[1]Balanza Egresos'!$F$1:$F$65536,'[1]Balanza Egresos'!$A$1:$A$65536,$A90))</f>
        <v>#VALUE!</v>
      </c>
      <c r="E90" s="42" t="e">
        <f>IF($P90="A",SUMIFS(E91:E$181,$A91:$A$181,LEFT($A90,$Q90)&amp;"*",$P91:$P$181,"R"),((H90/[1]Parametros!$E$12)*12)+$I90)</f>
        <v>#VALUE!</v>
      </c>
      <c r="F90" s="30">
        <f>IF($P90="A",SUMIFS(F91:F$181,$A91:$A$181,LEFT($A90,$Q90)&amp;"*",$P91:$P$181,"R"),K90+L90+M90+N90+O90)</f>
        <v>0</v>
      </c>
      <c r="G90" s="49"/>
      <c r="H90" s="45" t="e">
        <f>IF($P90="A",SUMIFS(H91:H$181,$A91:$A$181,LEFT($A90,$Q90)&amp;"*",$P91:$P$181,"R"),SUMIFS('[1]Balanza Egresos'!$V$1:$V$65536,'[1]Balanza Egresos'!$A$1:$A$65536,$A90))</f>
        <v>#VALUE!</v>
      </c>
      <c r="I90" s="45">
        <f t="shared" si="6"/>
        <v>0</v>
      </c>
      <c r="J90" s="32"/>
      <c r="K90" s="47">
        <f>IF($P90="A",SUMIFS(K91:K$181,$A91:$A$181,LEFT($A90,$Q90)&amp;"*",$P91:$P$181,"R"),0)</f>
        <v>0</v>
      </c>
      <c r="L90" s="47">
        <f>IF($P90="A",SUMIFS(L91:L$181,$A91:$A$181,LEFT($A90,$Q90)&amp;"*",$P91:$P$181,"R"),0)</f>
        <v>0</v>
      </c>
      <c r="M90" s="47">
        <f>IF($P90="A",SUMIFS(M91:M$181,$A91:$A$181,LEFT($A90,$Q90)&amp;"*",$P91:$P$181,"R"),0)</f>
        <v>0</v>
      </c>
      <c r="N90" s="47">
        <f>IF($P90="A",SUMIFS(N91:N$181,$A91:$A$181,LEFT($A90,$Q90)&amp;"*",$P91:$P$181,"R"),0)</f>
        <v>0</v>
      </c>
      <c r="O90" s="47">
        <f>IF($P90="A",SUMIFS(O91:O$181,$A91:$A$181,LEFT($A90,$Q90)&amp;"*",$P91:$P$181,"R"),0)</f>
        <v>0</v>
      </c>
      <c r="P90" s="34" t="str">
        <f t="shared" si="7"/>
        <v>R</v>
      </c>
      <c r="Q90" s="34">
        <f t="shared" si="8"/>
        <v>4</v>
      </c>
      <c r="R90" s="35" t="e">
        <f t="shared" si="5"/>
        <v>#VALUE!</v>
      </c>
      <c r="S90" s="36">
        <v>1</v>
      </c>
      <c r="T90" s="37">
        <v>2</v>
      </c>
      <c r="U90" s="5"/>
      <c r="V90" s="32"/>
      <c r="W90" s="32"/>
      <c r="X90" s="32"/>
      <c r="Y90" s="32"/>
      <c r="Z90" s="32"/>
      <c r="AA90" s="38"/>
    </row>
    <row r="91" spans="1:27" s="39" customFormat="1" ht="15.75" hidden="1" customHeight="1" x14ac:dyDescent="0.25">
      <c r="A91" s="40" t="s">
        <v>102</v>
      </c>
      <c r="B91" s="40"/>
      <c r="C91" s="41" t="str">
        <f>IFERROR(INDEX('[1]Balanza Egresos'!A$1:C$65536,MATCH(A91,'[1]Balanza Egresos'!A$1:A$65536,0),2),"SIN CUENTA")</f>
        <v>SIN CUENTA</v>
      </c>
      <c r="D91" s="42" t="e">
        <f>IF($P91="A",SUMIFS(D92:D$181,$A92:$A$181,LEFT($A91,$Q91)&amp;"*",$P92:$P$181,"R"),SUMIFS('[1]Balanza Egresos'!$F$1:$F$65536,'[1]Balanza Egresos'!$A$1:$A$65536,$A91))</f>
        <v>#VALUE!</v>
      </c>
      <c r="E91" s="42" t="e">
        <f>IF($P91="A",SUMIFS(E92:E$181,$A92:$A$181,LEFT($A91,$Q91)&amp;"*",$P92:$P$181,"R"),((H91/[1]Parametros!$E$12)*12)+$I91)</f>
        <v>#VALUE!</v>
      </c>
      <c r="F91" s="30">
        <f>IF($P91="A",SUMIFS(F92:F$181,$A92:$A$181,LEFT($A91,$Q91)&amp;"*",$P92:$P$181,"R"),K91+L91+M91+N91+O91)</f>
        <v>0</v>
      </c>
      <c r="G91" s="49"/>
      <c r="H91" s="45" t="e">
        <f>IF($P91="A",SUMIFS(H92:H$181,$A92:$A$181,LEFT($A91,$Q91)&amp;"*",$P92:$P$181,"R"),SUMIFS('[1]Balanza Egresos'!$V$1:$V$65536,'[1]Balanza Egresos'!$A$1:$A$65536,$A91))</f>
        <v>#VALUE!</v>
      </c>
      <c r="I91" s="45">
        <f t="shared" si="6"/>
        <v>0</v>
      </c>
      <c r="J91" s="32"/>
      <c r="K91" s="47">
        <f>IF($P91="A",SUMIFS(K92:K$181,$A92:$A$181,LEFT($A91,$Q91)&amp;"*",$P92:$P$181,"R"),0)</f>
        <v>0</v>
      </c>
      <c r="L91" s="47">
        <f>IF($P91="A",SUMIFS(L92:L$181,$A92:$A$181,LEFT($A91,$Q91)&amp;"*",$P92:$P$181,"R"),0)</f>
        <v>0</v>
      </c>
      <c r="M91" s="47">
        <f>IF($P91="A",SUMIFS(M92:M$181,$A92:$A$181,LEFT($A91,$Q91)&amp;"*",$P92:$P$181,"R"),0)</f>
        <v>0</v>
      </c>
      <c r="N91" s="47">
        <f>IF($P91="A",SUMIFS(N92:N$181,$A92:$A$181,LEFT($A91,$Q91)&amp;"*",$P92:$P$181,"R"),0)</f>
        <v>0</v>
      </c>
      <c r="O91" s="47">
        <f>IF($P91="A",SUMIFS(O92:O$181,$A92:$A$181,LEFT($A91,$Q91)&amp;"*",$P92:$P$181,"R"),0)</f>
        <v>0</v>
      </c>
      <c r="P91" s="34" t="str">
        <f t="shared" si="7"/>
        <v>A</v>
      </c>
      <c r="Q91" s="34">
        <f t="shared" si="8"/>
        <v>3</v>
      </c>
      <c r="R91" s="35" t="e">
        <f t="shared" si="5"/>
        <v>#VALUE!</v>
      </c>
      <c r="S91" s="36">
        <v>1</v>
      </c>
      <c r="T91" s="37">
        <v>5</v>
      </c>
      <c r="U91" s="5"/>
      <c r="V91" s="32"/>
      <c r="W91" s="32"/>
      <c r="X91" s="32"/>
      <c r="Y91" s="32"/>
      <c r="Z91" s="32"/>
      <c r="AA91" s="38"/>
    </row>
    <row r="92" spans="1:27" s="39" customFormat="1" ht="15.75" hidden="1" customHeight="1" x14ac:dyDescent="0.25">
      <c r="A92" s="40" t="s">
        <v>103</v>
      </c>
      <c r="B92" s="40"/>
      <c r="C92" s="41" t="str">
        <f>IFERROR(INDEX('[1]Balanza Egresos'!A$1:C$65536,MATCH(A92,'[1]Balanza Egresos'!A$1:A$65536,0),2),"SIN CUENTA")</f>
        <v>SIN CUENTA</v>
      </c>
      <c r="D92" s="42" t="e">
        <f>IF($P92="A",SUMIFS(D93:D$181,$A93:$A$181,LEFT($A92,$Q92)&amp;"*",$P93:$P$181,"R"),SUMIFS('[1]Balanza Egresos'!$F$1:$F$65536,'[1]Balanza Egresos'!$A$1:$A$65536,$A92))</f>
        <v>#VALUE!</v>
      </c>
      <c r="E92" s="42" t="e">
        <f>IF($P92="A",SUMIFS(E93:E$181,$A93:$A$181,LEFT($A92,$Q92)&amp;"*",$P93:$P$181,"R"),((H92/[1]Parametros!$E$12)*12)+$I92)</f>
        <v>#VALUE!</v>
      </c>
      <c r="F92" s="30">
        <f>IF($P92="A",SUMIFS(F93:F$181,$A93:$A$181,LEFT($A92,$Q92)&amp;"*",$P93:$P$181,"R"),K92+L92+M92+N92+O92)</f>
        <v>0</v>
      </c>
      <c r="G92" s="49"/>
      <c r="H92" s="42" t="e">
        <f>IF($P92="A",SUMIFS(H93:H$181,$A93:$A$181,LEFT($A92,$Q92)&amp;"*",$P93:$P$181,"R"),SUMIFS('[1]Balanza Egresos'!$V$1:$V$65536,'[1]Balanza Egresos'!$A$1:$A$65536,$A92))</f>
        <v>#VALUE!</v>
      </c>
      <c r="I92" s="42">
        <f t="shared" si="6"/>
        <v>0</v>
      </c>
      <c r="J92" s="32"/>
      <c r="K92" s="47">
        <f>IF($P92="A",SUMIFS(K93:K$181,$A93:$A$181,LEFT($A92,$Q92)&amp;"*",$P93:$P$181,"R"),0)</f>
        <v>0</v>
      </c>
      <c r="L92" s="47">
        <f>IF($P92="A",SUMIFS(L93:L$181,$A93:$A$181,LEFT($A92,$Q92)&amp;"*",$P93:$P$181,"R"),0)</f>
        <v>0</v>
      </c>
      <c r="M92" s="47">
        <f>IF($P92="A",SUMIFS(M93:M$181,$A93:$A$181,LEFT($A92,$Q92)&amp;"*",$P93:$P$181,"R"),0)</f>
        <v>0</v>
      </c>
      <c r="N92" s="47">
        <f>IF($P92="A",SUMIFS(N93:N$181,$A93:$A$181,LEFT($A92,$Q92)&amp;"*",$P93:$P$181,"R"),0)</f>
        <v>0</v>
      </c>
      <c r="O92" s="47">
        <f>IF($P92="A",SUMIFS(O93:O$181,$A93:$A$181,LEFT($A92,$Q92)&amp;"*",$P93:$P$181,"R"),0)</f>
        <v>0</v>
      </c>
      <c r="P92" s="34" t="str">
        <f t="shared" si="7"/>
        <v>R</v>
      </c>
      <c r="Q92" s="34">
        <f t="shared" si="8"/>
        <v>4</v>
      </c>
      <c r="R92" s="35" t="e">
        <f t="shared" si="5"/>
        <v>#VALUE!</v>
      </c>
      <c r="S92" s="36">
        <v>1</v>
      </c>
      <c r="T92" s="37" t="s">
        <v>21</v>
      </c>
      <c r="U92" s="5"/>
      <c r="V92" s="32"/>
      <c r="W92" s="32"/>
      <c r="X92" s="32"/>
      <c r="Y92" s="32"/>
      <c r="Z92" s="32"/>
      <c r="AA92" s="38"/>
    </row>
    <row r="93" spans="1:27" s="39" customFormat="1" ht="15.75" customHeight="1" x14ac:dyDescent="0.25">
      <c r="A93" s="40" t="s">
        <v>104</v>
      </c>
      <c r="B93" s="40"/>
      <c r="C93" s="41" t="str">
        <f>IFERROR(INDEX('[1]Balanza Egresos'!A$1:C$65536,MATCH(A93,'[1]Balanza Egresos'!A$1:A$65536,0),2),"SIN CUENTA")</f>
        <v>BIENES INMUEBLES</v>
      </c>
      <c r="D93" s="42">
        <v>11500</v>
      </c>
      <c r="E93" s="42">
        <v>17250</v>
      </c>
      <c r="F93" s="30">
        <f>IF($P93="A",SUMIFS(F94:F$181,$A94:$A$181,LEFT($A93,$Q93)&amp;"*",$P94:$P$181,"R"),K93+L93+M93+N93+O93)</f>
        <v>0</v>
      </c>
      <c r="G93" s="49"/>
      <c r="H93" s="45" t="e">
        <f>IF($P93="A",SUMIFS(H94:H$181,$A94:$A$181,LEFT($A93,$Q93)&amp;"*",$P94:$P$181,"R"),SUMIFS('[1]Balanza Egresos'!$V$1:$V$65536,'[1]Balanza Egresos'!$A$1:$A$65536,$A93))</f>
        <v>#VALUE!</v>
      </c>
      <c r="I93" s="45">
        <f t="shared" si="6"/>
        <v>0</v>
      </c>
      <c r="J93" s="32"/>
      <c r="K93" s="47">
        <f>IF($P93="A",SUMIFS(K94:K$181,$A94:$A$181,LEFT($A93,$Q93)&amp;"*",$P94:$P$181,"R"),0)</f>
        <v>0</v>
      </c>
      <c r="L93" s="47">
        <f>IF($P93="A",SUMIFS(L94:L$181,$A94:$A$181,LEFT($A93,$Q93)&amp;"*",$P94:$P$181,"R"),0)</f>
        <v>0</v>
      </c>
      <c r="M93" s="47">
        <f>IF($P93="A",SUMIFS(M94:M$181,$A94:$A$181,LEFT($A93,$Q93)&amp;"*",$P94:$P$181,"R"),0)</f>
        <v>0</v>
      </c>
      <c r="N93" s="47">
        <f>IF($P93="A",SUMIFS(N94:N$181,$A94:$A$181,LEFT($A93,$Q93)&amp;"*",$P94:$P$181,"R"),0)</f>
        <v>0</v>
      </c>
      <c r="O93" s="47">
        <f>IF($P93="A",SUMIFS(O94:O$181,$A94:$A$181,LEFT($A93,$Q93)&amp;"*",$P94:$P$181,"R"),0)</f>
        <v>0</v>
      </c>
      <c r="P93" s="34" t="str">
        <f t="shared" si="7"/>
        <v>A</v>
      </c>
      <c r="Q93" s="34">
        <f t="shared" si="8"/>
        <v>2</v>
      </c>
      <c r="R93" s="35" t="e">
        <f t="shared" si="5"/>
        <v>#VALUE!</v>
      </c>
      <c r="S93" s="36">
        <v>1</v>
      </c>
      <c r="T93" s="37">
        <v>2</v>
      </c>
      <c r="U93" s="5"/>
      <c r="V93" s="32"/>
      <c r="W93" s="32"/>
      <c r="X93" s="32"/>
      <c r="Y93" s="32"/>
      <c r="Z93" s="32"/>
      <c r="AA93" s="38"/>
    </row>
    <row r="94" spans="1:27" s="39" customFormat="1" ht="15" hidden="1" x14ac:dyDescent="0.25">
      <c r="A94" s="40" t="s">
        <v>105</v>
      </c>
      <c r="B94" s="40"/>
      <c r="C94" s="41" t="str">
        <f>IFERROR(INDEX('[1]Balanza Egresos'!A$1:C$65536,MATCH(A94,'[1]Balanza Egresos'!A$1:A$65536,0),2),"SIN CUENTA")</f>
        <v>SIN CUENTA</v>
      </c>
      <c r="D94" s="42" t="e">
        <f>IF($P94="A",SUMIFS(D95:D$181,$A95:$A$181,LEFT($A94,$Q94)&amp;"*",$P95:$P$181,"R"),SUMIFS('[1]Balanza Egresos'!$F$1:$F$65536,'[1]Balanza Egresos'!$A$1:$A$65536,$A94))</f>
        <v>#VALUE!</v>
      </c>
      <c r="E94" s="42" t="e">
        <f>IF($P94="A",SUMIFS(E95:E$181,$A95:$A$181,LEFT($A94,$Q94)&amp;"*",$P95:$P$181,"R"),((H94/[1]Parametros!$E$12)*12)+$I94)</f>
        <v>#VALUE!</v>
      </c>
      <c r="F94" s="30">
        <f>IF($P94="A",SUMIFS(F95:F$181,$A95:$A$181,LEFT($A94,$Q94)&amp;"*",$P95:$P$181,"R"),K94+L94+M94+N94+O94)</f>
        <v>0</v>
      </c>
      <c r="G94" s="49"/>
      <c r="H94" s="45" t="e">
        <f>IF($P94="A",SUMIFS(H95:H$181,$A95:$A$181,LEFT($A94,$Q94)&amp;"*",$P95:$P$181,"R"),SUMIFS('[1]Balanza Egresos'!$V$1:$V$65536,'[1]Balanza Egresos'!$A$1:$A$65536,$A94))</f>
        <v>#VALUE!</v>
      </c>
      <c r="I94" s="45">
        <f t="shared" si="6"/>
        <v>0</v>
      </c>
      <c r="J94" s="32"/>
      <c r="K94" s="47">
        <f>IF($P94="A",SUMIFS(K95:K$181,$A95:$A$181,LEFT($A94,$Q94)&amp;"*",$P95:$P$181,"R"),0)</f>
        <v>0</v>
      </c>
      <c r="L94" s="47">
        <f>IF($P94="A",SUMIFS(L95:L$181,$A95:$A$181,LEFT($A94,$Q94)&amp;"*",$P95:$P$181,"R"),0)</f>
        <v>0</v>
      </c>
      <c r="M94" s="47">
        <f>IF($P94="A",SUMIFS(M95:M$181,$A95:$A$181,LEFT($A94,$Q94)&amp;"*",$P95:$P$181,"R"),0)</f>
        <v>0</v>
      </c>
      <c r="N94" s="47">
        <f>IF($P94="A",SUMIFS(N95:N$181,$A95:$A$181,LEFT($A94,$Q94)&amp;"*",$P95:$P$181,"R"),0)</f>
        <v>0</v>
      </c>
      <c r="O94" s="47">
        <f>IF($P94="A",SUMIFS(O95:O$181,$A95:$A$181,LEFT($A94,$Q94)&amp;"*",$P95:$P$181,"R"),0)</f>
        <v>0</v>
      </c>
      <c r="P94" s="34" t="str">
        <f t="shared" si="7"/>
        <v>A</v>
      </c>
      <c r="Q94" s="34">
        <f t="shared" si="8"/>
        <v>3</v>
      </c>
      <c r="R94" s="35" t="e">
        <f t="shared" si="5"/>
        <v>#VALUE!</v>
      </c>
      <c r="S94" s="36">
        <v>1</v>
      </c>
      <c r="T94" s="37">
        <v>2</v>
      </c>
      <c r="U94" s="5"/>
      <c r="V94" s="32"/>
      <c r="W94" s="32"/>
      <c r="X94" s="32"/>
      <c r="Y94" s="32"/>
      <c r="Z94" s="32"/>
      <c r="AA94" s="38"/>
    </row>
    <row r="95" spans="1:27" s="39" customFormat="1" ht="15.75" hidden="1" customHeight="1" x14ac:dyDescent="0.25">
      <c r="A95" s="40" t="s">
        <v>106</v>
      </c>
      <c r="B95" s="40"/>
      <c r="C95" s="41" t="str">
        <f>IFERROR(INDEX('[1]Balanza Egresos'!A$1:C$65536,MATCH(A95,'[1]Balanza Egresos'!A$1:A$65536,0),2),"SIN CUENTA")</f>
        <v>SIN CUENTA</v>
      </c>
      <c r="D95" s="42" t="e">
        <f>IF($P95="A",SUMIFS(D96:D$181,$A96:$A$181,LEFT($A95,$Q95)&amp;"*",$P96:$P$181,"R"),SUMIFS('[1]Balanza Egresos'!$F$1:$F$65536,'[1]Balanza Egresos'!$A$1:$A$65536,$A95))</f>
        <v>#VALUE!</v>
      </c>
      <c r="E95" s="42" t="e">
        <f>IF($P95="A",SUMIFS(E96:E$181,$A96:$A$181,LEFT($A95,$Q95)&amp;"*",$P96:$P$181,"R"),((H95/[1]Parametros!$E$12)*12)+$I95)</f>
        <v>#VALUE!</v>
      </c>
      <c r="F95" s="30">
        <f>IF($P95="A",SUMIFS(F96:F$181,$A96:$A$181,LEFT($A95,$Q95)&amp;"*",$P96:$P$181,"R"),K95+L95+M95+N95+O95)</f>
        <v>0</v>
      </c>
      <c r="G95" s="49"/>
      <c r="H95" s="42" t="e">
        <f>IF($P95="A",SUMIFS(H96:H$181,$A96:$A$181,LEFT($A95,$Q95)&amp;"*",$P96:$P$181,"R"),SUMIFS('[1]Balanza Egresos'!$V$1:$V$65536,'[1]Balanza Egresos'!$A$1:$A$65536,$A95))</f>
        <v>#VALUE!</v>
      </c>
      <c r="I95" s="42">
        <f t="shared" si="6"/>
        <v>0</v>
      </c>
      <c r="J95" s="32"/>
      <c r="K95" s="47">
        <f>IF($P95="A",SUMIFS(K96:K$181,$A96:$A$181,LEFT($A95,$Q95)&amp;"*",$P96:$P$181,"R"),0)</f>
        <v>0</v>
      </c>
      <c r="L95" s="47">
        <f>IF($P95="A",SUMIFS(L96:L$181,$A96:$A$181,LEFT($A95,$Q95)&amp;"*",$P96:$P$181,"R"),0)</f>
        <v>0</v>
      </c>
      <c r="M95" s="47">
        <f>IF($P95="A",SUMIFS(M96:M$181,$A96:$A$181,LEFT($A95,$Q95)&amp;"*",$P96:$P$181,"R"),0)</f>
        <v>0</v>
      </c>
      <c r="N95" s="47">
        <f>IF($P95="A",SUMIFS(N96:N$181,$A96:$A$181,LEFT($A95,$Q95)&amp;"*",$P96:$P$181,"R"),0)</f>
        <v>0</v>
      </c>
      <c r="O95" s="47">
        <f>IF($P95="A",SUMIFS(O96:O$181,$A96:$A$181,LEFT($A95,$Q95)&amp;"*",$P96:$P$181,"R"),0)</f>
        <v>0</v>
      </c>
      <c r="P95" s="34" t="str">
        <f t="shared" si="7"/>
        <v>R</v>
      </c>
      <c r="Q95" s="34">
        <f t="shared" si="8"/>
        <v>4</v>
      </c>
      <c r="R95" s="35" t="e">
        <f t="shared" si="5"/>
        <v>#VALUE!</v>
      </c>
      <c r="S95" s="36">
        <v>1</v>
      </c>
      <c r="T95" s="37" t="s">
        <v>21</v>
      </c>
      <c r="U95" s="5"/>
      <c r="V95" s="32"/>
      <c r="W95" s="32"/>
      <c r="X95" s="32"/>
      <c r="Y95" s="32"/>
      <c r="Z95" s="32"/>
      <c r="AA95" s="38"/>
    </row>
    <row r="96" spans="1:27" s="39" customFormat="1" ht="15.75" hidden="1" customHeight="1" x14ac:dyDescent="0.25">
      <c r="A96" s="40" t="s">
        <v>107</v>
      </c>
      <c r="B96" s="40"/>
      <c r="C96" s="41" t="str">
        <f>IFERROR(INDEX('[1]Balanza Egresos'!A$1:C$65536,MATCH(A96,'[1]Balanza Egresos'!A$1:A$65536,0),2),"SIN CUENTA")</f>
        <v>SIN CUENTA</v>
      </c>
      <c r="D96" s="42" t="e">
        <f>IF($P96="A",SUMIFS(D97:D$181,$A97:$A$181,LEFT($A96,$Q96)&amp;"*",$P97:$P$181,"R"),SUMIFS('[1]Balanza Egresos'!$F$1:$F$65536,'[1]Balanza Egresos'!$A$1:$A$65536,$A96))</f>
        <v>#VALUE!</v>
      </c>
      <c r="E96" s="42" t="e">
        <f>IF($P96="A",SUMIFS(E97:E$181,$A97:$A$181,LEFT($A96,$Q96)&amp;"*",$P97:$P$181,"R"),((H96/[1]Parametros!$E$12)*12)+$I96)</f>
        <v>#VALUE!</v>
      </c>
      <c r="F96" s="30">
        <f>IF($P96="A",SUMIFS(F97:F$181,$A97:$A$181,LEFT($A96,$Q96)&amp;"*",$P97:$P$181,"R"),K96+L96+M96+N96+O96)</f>
        <v>0</v>
      </c>
      <c r="G96" s="49"/>
      <c r="H96" s="42" t="e">
        <f>IF($P96="A",SUMIFS(H97:H$181,$A97:$A$181,LEFT($A96,$Q96)&amp;"*",$P97:$P$181,"R"),SUMIFS('[1]Balanza Egresos'!$V$1:$V$65536,'[1]Balanza Egresos'!$A$1:$A$65536,$A96))</f>
        <v>#VALUE!</v>
      </c>
      <c r="I96" s="42">
        <f t="shared" si="6"/>
        <v>0</v>
      </c>
      <c r="J96" s="32"/>
      <c r="K96" s="47">
        <f>IF($P96="A",SUMIFS(K97:K$181,$A97:$A$181,LEFT($A96,$Q96)&amp;"*",$P97:$P$181,"R"),0)</f>
        <v>0</v>
      </c>
      <c r="L96" s="47">
        <f>IF($P96="A",SUMIFS(L97:L$181,$A97:$A$181,LEFT($A96,$Q96)&amp;"*",$P97:$P$181,"R"),0)</f>
        <v>0</v>
      </c>
      <c r="M96" s="47">
        <f>IF($P96="A",SUMIFS(M97:M$181,$A97:$A$181,LEFT($A96,$Q96)&amp;"*",$P97:$P$181,"R"),0)</f>
        <v>0</v>
      </c>
      <c r="N96" s="47">
        <f>IF($P96="A",SUMIFS(N97:N$181,$A97:$A$181,LEFT($A96,$Q96)&amp;"*",$P97:$P$181,"R"),0)</f>
        <v>0</v>
      </c>
      <c r="O96" s="47">
        <f>IF($P96="A",SUMIFS(O97:O$181,$A97:$A$181,LEFT($A96,$Q96)&amp;"*",$P97:$P$181,"R"),0)</f>
        <v>0</v>
      </c>
      <c r="P96" s="34" t="str">
        <f t="shared" si="7"/>
        <v>A</v>
      </c>
      <c r="Q96" s="34">
        <f t="shared" si="8"/>
        <v>3</v>
      </c>
      <c r="R96" s="35" t="e">
        <f t="shared" si="5"/>
        <v>#VALUE!</v>
      </c>
      <c r="S96" s="36">
        <v>1</v>
      </c>
      <c r="T96" s="37" t="s">
        <v>21</v>
      </c>
      <c r="U96" s="5"/>
      <c r="V96" s="32"/>
      <c r="W96" s="32"/>
      <c r="X96" s="32"/>
      <c r="Y96" s="32"/>
      <c r="Z96" s="32"/>
      <c r="AA96" s="38"/>
    </row>
    <row r="97" spans="1:27" s="39" customFormat="1" ht="15.75" hidden="1" customHeight="1" x14ac:dyDescent="0.25">
      <c r="A97" s="40" t="s">
        <v>108</v>
      </c>
      <c r="B97" s="40"/>
      <c r="C97" s="41" t="str">
        <f>IFERROR(INDEX('[1]Balanza Egresos'!A$1:C$65536,MATCH(A97,'[1]Balanza Egresos'!A$1:A$65536,0),2),"SIN CUENTA")</f>
        <v>SIN CUENTA</v>
      </c>
      <c r="D97" s="42" t="e">
        <f>IF($P97="A",SUMIFS(D98:D$181,$A98:$A$181,LEFT($A97,$Q97)&amp;"*",$P98:$P$181,"R"),SUMIFS('[1]Balanza Egresos'!$F$1:$F$65536,'[1]Balanza Egresos'!$A$1:$A$65536,$A97))</f>
        <v>#VALUE!</v>
      </c>
      <c r="E97" s="42" t="e">
        <f>IF($P97="A",SUMIFS(E98:E$181,$A98:$A$181,LEFT($A97,$Q97)&amp;"*",$P98:$P$181,"R"),((H97/[1]Parametros!$E$12)*12)+$I97)</f>
        <v>#VALUE!</v>
      </c>
      <c r="F97" s="30">
        <f>IF($P97="A",SUMIFS(F98:F$181,$A98:$A$181,LEFT($A97,$Q97)&amp;"*",$P98:$P$181,"R"),K97+L97+M97+N97+O97)</f>
        <v>0</v>
      </c>
      <c r="G97" s="49"/>
      <c r="H97" s="45" t="e">
        <f>IF($P97="A",SUMIFS(H98:H$181,$A98:$A$181,LEFT($A97,$Q97)&amp;"*",$P98:$P$181,"R"),SUMIFS('[1]Balanza Egresos'!$V$1:$V$65536,'[1]Balanza Egresos'!$A$1:$A$65536,$A97))</f>
        <v>#VALUE!</v>
      </c>
      <c r="I97" s="45">
        <f t="shared" si="6"/>
        <v>0</v>
      </c>
      <c r="J97" s="32"/>
      <c r="K97" s="47">
        <f>IF($P97="A",SUMIFS(K98:K$181,$A98:$A$181,LEFT($A97,$Q97)&amp;"*",$P98:$P$181,"R"),0)</f>
        <v>0</v>
      </c>
      <c r="L97" s="47">
        <f>IF($P97="A",SUMIFS(L98:L$181,$A98:$A$181,LEFT($A97,$Q97)&amp;"*",$P98:$P$181,"R"),0)</f>
        <v>0</v>
      </c>
      <c r="M97" s="47">
        <f>IF($P97="A",SUMIFS(M98:M$181,$A98:$A$181,LEFT($A97,$Q97)&amp;"*",$P98:$P$181,"R"),0)</f>
        <v>0</v>
      </c>
      <c r="N97" s="47">
        <f>IF($P97="A",SUMIFS(N98:N$181,$A98:$A$181,LEFT($A97,$Q97)&amp;"*",$P98:$P$181,"R"),0)</f>
        <v>0</v>
      </c>
      <c r="O97" s="47">
        <f>IF($P97="A",SUMIFS(O98:O$181,$A98:$A$181,LEFT($A97,$Q97)&amp;"*",$P98:$P$181,"R"),0)</f>
        <v>0</v>
      </c>
      <c r="P97" s="34" t="str">
        <f t="shared" si="7"/>
        <v>R</v>
      </c>
      <c r="Q97" s="34">
        <f t="shared" si="8"/>
        <v>4</v>
      </c>
      <c r="R97" s="35" t="e">
        <f t="shared" si="5"/>
        <v>#VALUE!</v>
      </c>
      <c r="S97" s="36">
        <v>1</v>
      </c>
      <c r="T97" s="37">
        <v>2</v>
      </c>
      <c r="U97" s="5"/>
      <c r="V97" s="32"/>
      <c r="W97" s="32"/>
      <c r="X97" s="32"/>
      <c r="Y97" s="32"/>
      <c r="Z97" s="32"/>
      <c r="AA97" s="38"/>
    </row>
    <row r="98" spans="1:27" s="39" customFormat="1" ht="15.75" customHeight="1" x14ac:dyDescent="0.25">
      <c r="A98" s="40" t="s">
        <v>109</v>
      </c>
      <c r="B98" s="40"/>
      <c r="C98" s="41" t="str">
        <f>IFERROR(INDEX('[1]Balanza Egresos'!A$1:C$65536,MATCH(A98,'[1]Balanza Egresos'!A$1:A$65536,0),2),"SIN CUENTA")</f>
        <v xml:space="preserve">  Edificios no residenciales</v>
      </c>
      <c r="D98" s="42">
        <v>11500</v>
      </c>
      <c r="E98" s="42">
        <v>17250</v>
      </c>
      <c r="F98" s="30">
        <f>IF($P98="A",SUMIFS(F99:F$181,$A99:$A$181,LEFT($A98,$Q98)&amp;"*",$P99:$P$181,"R"),K98+L98+M98+N98+O98)</f>
        <v>0</v>
      </c>
      <c r="G98" s="49"/>
      <c r="H98" s="42" t="e">
        <f>IF($P98="A",SUMIFS(H99:H$181,$A99:$A$181,LEFT($A98,$Q98)&amp;"*",$P99:$P$181,"R"),SUMIFS('[1]Balanza Egresos'!$V$1:$V$65536,'[1]Balanza Egresos'!$A$1:$A$65536,$A98))</f>
        <v>#VALUE!</v>
      </c>
      <c r="I98" s="42">
        <f t="shared" si="6"/>
        <v>0</v>
      </c>
      <c r="J98" s="32"/>
      <c r="K98" s="47">
        <f>IF($P98="A",SUMIFS(K99:K$181,$A99:$A$181,LEFT($A98,$Q98)&amp;"*",$P99:$P$181,"R"),0)</f>
        <v>0</v>
      </c>
      <c r="L98" s="47">
        <f>IF($P98="A",SUMIFS(L99:L$181,$A99:$A$181,LEFT($A98,$Q98)&amp;"*",$P99:$P$181,"R"),0)</f>
        <v>0</v>
      </c>
      <c r="M98" s="47">
        <f>IF($P98="A",SUMIFS(M99:M$181,$A99:$A$181,LEFT($A98,$Q98)&amp;"*",$P99:$P$181,"R"),0)</f>
        <v>0</v>
      </c>
      <c r="N98" s="47">
        <f>IF($P98="A",SUMIFS(N99:N$181,$A99:$A$181,LEFT($A98,$Q98)&amp;"*",$P99:$P$181,"R"),0)</f>
        <v>0</v>
      </c>
      <c r="O98" s="47">
        <f>IF($P98="A",SUMIFS(O99:O$181,$A99:$A$181,LEFT($A98,$Q98)&amp;"*",$P99:$P$181,"R"),0)</f>
        <v>0</v>
      </c>
      <c r="P98" s="34" t="str">
        <f t="shared" si="7"/>
        <v>A</v>
      </c>
      <c r="Q98" s="34">
        <f t="shared" si="8"/>
        <v>3</v>
      </c>
      <c r="R98" s="35" t="e">
        <f t="shared" si="5"/>
        <v>#VALUE!</v>
      </c>
      <c r="S98" s="36">
        <v>1</v>
      </c>
      <c r="T98" s="37" t="s">
        <v>21</v>
      </c>
      <c r="U98" s="5"/>
      <c r="V98" s="32"/>
      <c r="W98" s="32"/>
      <c r="X98" s="32"/>
      <c r="Y98" s="32"/>
      <c r="Z98" s="32"/>
      <c r="AA98" s="38"/>
    </row>
    <row r="99" spans="1:27" s="39" customFormat="1" ht="15.75" customHeight="1" x14ac:dyDescent="0.25">
      <c r="A99" s="40" t="s">
        <v>110</v>
      </c>
      <c r="B99" s="40"/>
      <c r="C99" s="41" t="str">
        <f>IFERROR(INDEX('[1]Balanza Egresos'!A$1:C$65536,MATCH(A99,'[1]Balanza Egresos'!A$1:A$65536,0),2),"SIN CUENTA")</f>
        <v xml:space="preserve">  Edificios no residenciales</v>
      </c>
      <c r="D99" s="42">
        <v>11500</v>
      </c>
      <c r="E99" s="42">
        <v>17250</v>
      </c>
      <c r="F99" s="30">
        <f>IF($P99="A",SUMIFS(F100:F$181,$A100:$A$181,LEFT($A99,$Q99)&amp;"*",$P100:$P$181,"R"),K99+L99+M99+N99+O99)</f>
        <v>0</v>
      </c>
      <c r="G99" s="49"/>
      <c r="H99" s="45" t="e">
        <f>IF($P99="A",SUMIFS(H100:H$181,$A100:$A$181,LEFT($A99,$Q99)&amp;"*",$P100:$P$181,"R"),SUMIFS('[1]Balanza Egresos'!$V$1:$V$65536,'[1]Balanza Egresos'!$A$1:$A$65536,$A99))</f>
        <v>#VALUE!</v>
      </c>
      <c r="I99" s="45">
        <f t="shared" si="6"/>
        <v>0</v>
      </c>
      <c r="J99" s="32"/>
      <c r="K99" s="47">
        <f>IF($P99="A",SUMIFS(K100:K$181,$A100:$A$181,LEFT($A99,$Q99)&amp;"*",$P100:$P$181,"R"),0)</f>
        <v>0</v>
      </c>
      <c r="L99" s="47">
        <f>IF($P99="A",SUMIFS(L100:L$181,$A100:$A$181,LEFT($A99,$Q99)&amp;"*",$P100:$P$181,"R"),0)</f>
        <v>0</v>
      </c>
      <c r="M99" s="47">
        <f>IF($P99="A",SUMIFS(M100:M$181,$A100:$A$181,LEFT($A99,$Q99)&amp;"*",$P100:$P$181,"R"),0)</f>
        <v>0</v>
      </c>
      <c r="N99" s="47">
        <f>IF($P99="A",SUMIFS(N100:N$181,$A100:$A$181,LEFT($A99,$Q99)&amp;"*",$P100:$P$181,"R"),0)</f>
        <v>0</v>
      </c>
      <c r="O99" s="47">
        <f>IF($P99="A",SUMIFS(O100:O$181,$A100:$A$181,LEFT($A99,$Q99)&amp;"*",$P100:$P$181,"R"),0)</f>
        <v>0</v>
      </c>
      <c r="P99" s="34" t="str">
        <f t="shared" si="7"/>
        <v>R</v>
      </c>
      <c r="Q99" s="34">
        <f t="shared" si="8"/>
        <v>4</v>
      </c>
      <c r="R99" s="35" t="e">
        <f t="shared" si="5"/>
        <v>#VALUE!</v>
      </c>
      <c r="S99" s="36">
        <v>1</v>
      </c>
      <c r="T99" s="37">
        <v>2</v>
      </c>
      <c r="U99" s="5"/>
      <c r="V99" s="32"/>
      <c r="W99" s="32"/>
      <c r="X99" s="32"/>
      <c r="Y99" s="32"/>
      <c r="Z99" s="32"/>
      <c r="AA99" s="38"/>
    </row>
    <row r="100" spans="1:27" s="39" customFormat="1" ht="15.75" hidden="1" customHeight="1" x14ac:dyDescent="0.25">
      <c r="A100" s="40" t="s">
        <v>111</v>
      </c>
      <c r="B100" s="40"/>
      <c r="C100" s="41" t="str">
        <f>IFERROR(INDEX('[1]Balanza Egresos'!A$1:C$65536,MATCH(A100,'[1]Balanza Egresos'!A$1:A$65536,0),2),"SIN CUENTA")</f>
        <v>SIN CUENTA</v>
      </c>
      <c r="D100" s="42" t="e">
        <f>IF($P100="A",SUMIFS(D101:D$181,$A101:$A$181,LEFT($A100,$Q100)&amp;"*",$P101:$P$181,"R"),SUMIFS('[1]Balanza Egresos'!$F$1:$F$65536,'[1]Balanza Egresos'!$A$1:$A$65536,$A100))</f>
        <v>#VALUE!</v>
      </c>
      <c r="E100" s="42" t="e">
        <f>IF($P100="A",SUMIFS(E101:E$181,$A101:$A$181,LEFT($A100,$Q100)&amp;"*",$P101:$P$181,"R"),((H100/[1]Parametros!$E$12)*12)+$I100)</f>
        <v>#VALUE!</v>
      </c>
      <c r="F100" s="30">
        <f>IF($P100="A",SUMIFS(F101:F$181,$A101:$A$181,LEFT($A100,$Q100)&amp;"*",$P101:$P$181,"R"),K100+L100+M100+N100+O100)</f>
        <v>0</v>
      </c>
      <c r="G100" s="49"/>
      <c r="H100" s="45" t="e">
        <f>IF($P100="A",SUMIFS(H101:H$181,$A101:$A$181,LEFT($A100,$Q100)&amp;"*",$P101:$P$181,"R"),SUMIFS('[1]Balanza Egresos'!$V$1:$V$65536,'[1]Balanza Egresos'!$A$1:$A$65536,$A100))</f>
        <v>#VALUE!</v>
      </c>
      <c r="I100" s="45">
        <f t="shared" si="6"/>
        <v>0</v>
      </c>
      <c r="J100" s="32"/>
      <c r="K100" s="47">
        <f>IF($P100="A",SUMIFS(K101:K$181,$A101:$A$181,LEFT($A100,$Q100)&amp;"*",$P101:$P$181,"R"),0)</f>
        <v>0</v>
      </c>
      <c r="L100" s="47">
        <f>IF($P100="A",SUMIFS(L101:L$181,$A101:$A$181,LEFT($A100,$Q100)&amp;"*",$P101:$P$181,"R"),0)</f>
        <v>0</v>
      </c>
      <c r="M100" s="47">
        <f>IF($P100="A",SUMIFS(M101:M$181,$A101:$A$181,LEFT($A100,$Q100)&amp;"*",$P101:$P$181,"R"),0)</f>
        <v>0</v>
      </c>
      <c r="N100" s="47">
        <f>IF($P100="A",SUMIFS(N101:N$181,$A101:$A$181,LEFT($A100,$Q100)&amp;"*",$P101:$P$181,"R"),0)</f>
        <v>0</v>
      </c>
      <c r="O100" s="47">
        <f>IF($P100="A",SUMIFS(O101:O$181,$A101:$A$181,LEFT($A100,$Q100)&amp;"*",$P101:$P$181,"R"),0)</f>
        <v>0</v>
      </c>
      <c r="P100" s="34" t="str">
        <f t="shared" si="7"/>
        <v>A</v>
      </c>
      <c r="Q100" s="34">
        <f t="shared" si="8"/>
        <v>3</v>
      </c>
      <c r="R100" s="35" t="e">
        <f t="shared" si="5"/>
        <v>#VALUE!</v>
      </c>
      <c r="S100" s="36">
        <v>1</v>
      </c>
      <c r="T100" s="37">
        <v>2</v>
      </c>
      <c r="U100" s="5"/>
      <c r="V100" s="32"/>
      <c r="W100" s="32"/>
      <c r="X100" s="32"/>
      <c r="Y100" s="32"/>
      <c r="Z100" s="32"/>
      <c r="AA100" s="38"/>
    </row>
    <row r="101" spans="1:27" s="39" customFormat="1" ht="15.75" hidden="1" customHeight="1" x14ac:dyDescent="0.25">
      <c r="A101" s="40" t="s">
        <v>112</v>
      </c>
      <c r="B101" s="40"/>
      <c r="C101" s="41" t="str">
        <f>IFERROR(INDEX('[1]Balanza Egresos'!A$1:C$65536,MATCH(A101,'[1]Balanza Egresos'!A$1:A$65536,0),2),"SIN CUENTA")</f>
        <v>SIN CUENTA</v>
      </c>
      <c r="D101" s="42" t="e">
        <f>IF($P101="A",SUMIFS(D102:D$181,$A102:$A$181,LEFT($A101,$Q101)&amp;"*",$P102:$P$181,"R"),SUMIFS('[1]Balanza Egresos'!$F$1:$F$65536,'[1]Balanza Egresos'!$A$1:$A$65536,$A101))</f>
        <v>#VALUE!</v>
      </c>
      <c r="E101" s="42" t="e">
        <f>IF($P101="A",SUMIFS(E102:E$181,$A102:$A$181,LEFT($A101,$Q101)&amp;"*",$P102:$P$181,"R"),((H101/[1]Parametros!$E$12)*12)+$I101)</f>
        <v>#VALUE!</v>
      </c>
      <c r="F101" s="30">
        <f>IF($P101="A",SUMIFS(F102:F$181,$A102:$A$181,LEFT($A101,$Q101)&amp;"*",$P102:$P$181,"R"),K101+L101+M101+N101+O101)</f>
        <v>0</v>
      </c>
      <c r="G101" s="49"/>
      <c r="H101" s="45" t="e">
        <f>IF($P101="A",SUMIFS(H102:H$181,$A102:$A$181,LEFT($A101,$Q101)&amp;"*",$P102:$P$181,"R"),SUMIFS('[1]Balanza Egresos'!$V$1:$V$65536,'[1]Balanza Egresos'!$A$1:$A$65536,$A101))</f>
        <v>#VALUE!</v>
      </c>
      <c r="I101" s="45">
        <f t="shared" si="6"/>
        <v>0</v>
      </c>
      <c r="J101" s="32"/>
      <c r="K101" s="47">
        <f>IF($P101="A",SUMIFS(K102:K$181,$A102:$A$181,LEFT($A101,$Q101)&amp;"*",$P102:$P$181,"R"),0)</f>
        <v>0</v>
      </c>
      <c r="L101" s="47">
        <f>IF($P101="A",SUMIFS(L102:L$181,$A102:$A$181,LEFT($A101,$Q101)&amp;"*",$P102:$P$181,"R"),0)</f>
        <v>0</v>
      </c>
      <c r="M101" s="47">
        <f>IF($P101="A",SUMIFS(M102:M$181,$A102:$A$181,LEFT($A101,$Q101)&amp;"*",$P102:$P$181,"R"),0)</f>
        <v>0</v>
      </c>
      <c r="N101" s="47">
        <f>IF($P101="A",SUMIFS(N102:N$181,$A102:$A$181,LEFT($A101,$Q101)&amp;"*",$P102:$P$181,"R"),0)</f>
        <v>0</v>
      </c>
      <c r="O101" s="47">
        <f>IF($P101="A",SUMIFS(O102:O$181,$A102:$A$181,LEFT($A101,$Q101)&amp;"*",$P102:$P$181,"R"),0)</f>
        <v>0</v>
      </c>
      <c r="P101" s="34" t="str">
        <f t="shared" si="7"/>
        <v>R</v>
      </c>
      <c r="Q101" s="34">
        <f t="shared" si="8"/>
        <v>4</v>
      </c>
      <c r="R101" s="35" t="e">
        <f t="shared" si="5"/>
        <v>#VALUE!</v>
      </c>
      <c r="S101" s="36">
        <v>1</v>
      </c>
      <c r="T101" s="37">
        <v>2</v>
      </c>
      <c r="U101" s="5"/>
      <c r="V101" s="32"/>
      <c r="W101" s="32"/>
      <c r="X101" s="32"/>
      <c r="Y101" s="32"/>
      <c r="Z101" s="32"/>
      <c r="AA101" s="38"/>
    </row>
    <row r="102" spans="1:27" s="39" customFormat="1" ht="15.75" hidden="1" customHeight="1" x14ac:dyDescent="0.25">
      <c r="A102" s="40" t="s">
        <v>113</v>
      </c>
      <c r="B102" s="40"/>
      <c r="C102" s="41" t="str">
        <f>IFERROR(INDEX('[1]Balanza Egresos'!A$1:C$65536,MATCH(A102,'[1]Balanza Egresos'!A$1:A$65536,0),2),"SIN CUENTA")</f>
        <v>SIN CUENTA</v>
      </c>
      <c r="D102" s="42" t="e">
        <f>IF($P102="A",SUMIFS(D103:D$181,$A103:$A$181,LEFT($A102,$Q102)&amp;"*",$P103:$P$181,"R"),SUMIFS('[1]Balanza Egresos'!$F$1:$F$65536,'[1]Balanza Egresos'!$A$1:$A$65536,$A102))</f>
        <v>#VALUE!</v>
      </c>
      <c r="E102" s="42" t="e">
        <f>IF($P102="A",SUMIFS(E103:E$181,$A103:$A$181,LEFT($A102,$Q102)&amp;"*",$P103:$P$181,"R"),((H102/[1]Parametros!$E$12)*12)+$I102)</f>
        <v>#VALUE!</v>
      </c>
      <c r="F102" s="30">
        <f>IF($P102="A",SUMIFS(F103:F$181,$A103:$A$181,LEFT($A102,$Q102)&amp;"*",$P103:$P$181,"R"),K102+L102+M102+N102+O102)</f>
        <v>0</v>
      </c>
      <c r="G102" s="49"/>
      <c r="H102" s="42" t="e">
        <f>IF($P102="A",SUMIFS(H103:H$181,$A103:$A$181,LEFT($A102,$Q102)&amp;"*",$P103:$P$181,"R"),SUMIFS('[1]Balanza Egresos'!$V$1:$V$65536,'[1]Balanza Egresos'!$A$1:$A$65536,$A102))</f>
        <v>#VALUE!</v>
      </c>
      <c r="I102" s="42">
        <f t="shared" si="6"/>
        <v>0</v>
      </c>
      <c r="J102" s="32"/>
      <c r="K102" s="47">
        <f>IF($P102="A",SUMIFS(K103:K$181,$A103:$A$181,LEFT($A102,$Q102)&amp;"*",$P103:$P$181,"R"),0)</f>
        <v>0</v>
      </c>
      <c r="L102" s="47">
        <f>IF($P102="A",SUMIFS(L103:L$181,$A103:$A$181,LEFT($A102,$Q102)&amp;"*",$P103:$P$181,"R"),0)</f>
        <v>0</v>
      </c>
      <c r="M102" s="47">
        <f>IF($P102="A",SUMIFS(M103:M$181,$A103:$A$181,LEFT($A102,$Q102)&amp;"*",$P103:$P$181,"R"),0)</f>
        <v>0</v>
      </c>
      <c r="N102" s="47">
        <f>IF($P102="A",SUMIFS(N103:N$181,$A103:$A$181,LEFT($A102,$Q102)&amp;"*",$P103:$P$181,"R"),0)</f>
        <v>0</v>
      </c>
      <c r="O102" s="47">
        <f>IF($P102="A",SUMIFS(O103:O$181,$A103:$A$181,LEFT($A102,$Q102)&amp;"*",$P103:$P$181,"R"),0)</f>
        <v>0</v>
      </c>
      <c r="P102" s="34" t="str">
        <f t="shared" si="7"/>
        <v>R</v>
      </c>
      <c r="Q102" s="34">
        <f t="shared" si="8"/>
        <v>4</v>
      </c>
      <c r="R102" s="35" t="e">
        <f t="shared" si="5"/>
        <v>#VALUE!</v>
      </c>
      <c r="S102" s="36">
        <v>1</v>
      </c>
      <c r="T102" s="37" t="s">
        <v>21</v>
      </c>
      <c r="U102" s="5"/>
      <c r="V102" s="32"/>
      <c r="W102" s="32"/>
      <c r="X102" s="32"/>
      <c r="Y102" s="32"/>
      <c r="Z102" s="32"/>
      <c r="AA102" s="38"/>
    </row>
    <row r="103" spans="1:27" s="39" customFormat="1" ht="15.75" hidden="1" customHeight="1" x14ac:dyDescent="0.25">
      <c r="A103" s="40" t="s">
        <v>114</v>
      </c>
      <c r="B103" s="40"/>
      <c r="C103" s="41" t="str">
        <f>IFERROR(INDEX('[1]Balanza Egresos'!A$1:C$65536,MATCH(A103,'[1]Balanza Egresos'!A$1:A$65536,0),2),"SIN CUENTA")</f>
        <v>SIN CUENTA</v>
      </c>
      <c r="D103" s="42" t="e">
        <f>IF($P103="A",SUMIFS(D104:D$181,$A104:$A$181,LEFT($A103,$Q103)&amp;"*",$P104:$P$181,"R"),SUMIFS('[1]Balanza Egresos'!$F$1:$F$65536,'[1]Balanza Egresos'!$A$1:$A$65536,$A103))</f>
        <v>#VALUE!</v>
      </c>
      <c r="E103" s="42" t="e">
        <f>IF($P103="A",SUMIFS(E104:E$181,$A104:$A$181,LEFT($A103,$Q103)&amp;"*",$P104:$P$181,"R"),((H103/[1]Parametros!$E$12)*12)+$I103)</f>
        <v>#VALUE!</v>
      </c>
      <c r="F103" s="30">
        <f>IF($P103="A",SUMIFS(F104:F$181,$A104:$A$181,LEFT($A103,$Q103)&amp;"*",$P104:$P$181,"R"),K103+L103+M103+N103+O103)</f>
        <v>0</v>
      </c>
      <c r="G103" s="49"/>
      <c r="H103" s="45" t="e">
        <f>IF($P103="A",SUMIFS(H104:H$181,$A104:$A$181,LEFT($A103,$Q103)&amp;"*",$P104:$P$181,"R"),SUMIFS('[1]Balanza Egresos'!$V$1:$V$65536,'[1]Balanza Egresos'!$A$1:$A$65536,$A103))</f>
        <v>#VALUE!</v>
      </c>
      <c r="I103" s="45">
        <f t="shared" si="6"/>
        <v>0</v>
      </c>
      <c r="J103" s="32"/>
      <c r="K103" s="47">
        <f>IF($P103="A",SUMIFS(K104:K$181,$A104:$A$181,LEFT($A103,$Q103)&amp;"*",$P104:$P$181,"R"),0)</f>
        <v>0</v>
      </c>
      <c r="L103" s="47">
        <f>IF($P103="A",SUMIFS(L104:L$181,$A104:$A$181,LEFT($A103,$Q103)&amp;"*",$P104:$P$181,"R"),0)</f>
        <v>0</v>
      </c>
      <c r="M103" s="47">
        <f>IF($P103="A",SUMIFS(M104:M$181,$A104:$A$181,LEFT($A103,$Q103)&amp;"*",$P104:$P$181,"R"),0)</f>
        <v>0</v>
      </c>
      <c r="N103" s="47">
        <f>IF($P103="A",SUMIFS(N104:N$181,$A104:$A$181,LEFT($A103,$Q103)&amp;"*",$P104:$P$181,"R"),0)</f>
        <v>0</v>
      </c>
      <c r="O103" s="47">
        <f>IF($P103="A",SUMIFS(O104:O$181,$A104:$A$181,LEFT($A103,$Q103)&amp;"*",$P104:$P$181,"R"),0)</f>
        <v>0</v>
      </c>
      <c r="P103" s="34" t="str">
        <f t="shared" si="7"/>
        <v>R</v>
      </c>
      <c r="Q103" s="34">
        <f t="shared" si="8"/>
        <v>4</v>
      </c>
      <c r="R103" s="35" t="e">
        <f t="shared" si="5"/>
        <v>#VALUE!</v>
      </c>
      <c r="S103" s="36">
        <v>1</v>
      </c>
      <c r="T103" s="37">
        <v>2</v>
      </c>
      <c r="U103" s="5"/>
      <c r="V103" s="32"/>
      <c r="W103" s="32"/>
      <c r="X103" s="32"/>
      <c r="Y103" s="32"/>
      <c r="Z103" s="32"/>
      <c r="AA103" s="38"/>
    </row>
    <row r="104" spans="1:27" s="39" customFormat="1" ht="15.75" hidden="1" customHeight="1" x14ac:dyDescent="0.25">
      <c r="A104" s="40" t="s">
        <v>115</v>
      </c>
      <c r="B104" s="40"/>
      <c r="C104" s="41" t="str">
        <f>IFERROR(INDEX('[1]Balanza Egresos'!A$1:C$65536,MATCH(A104,'[1]Balanza Egresos'!A$1:A$65536,0),2),"SIN CUENTA")</f>
        <v>SIN CUENTA</v>
      </c>
      <c r="D104" s="42" t="e">
        <f>IF($P104="A",SUMIFS(D105:D$181,$A105:$A$181,LEFT($A104,$Q104)&amp;"*",$P105:$P$181,"R"),SUMIFS('[1]Balanza Egresos'!$F$1:$F$65536,'[1]Balanza Egresos'!$A$1:$A$65536,$A104))</f>
        <v>#VALUE!</v>
      </c>
      <c r="E104" s="42" t="e">
        <f>IF($P104="A",SUMIFS(E105:E$181,$A105:$A$181,LEFT($A104,$Q104)&amp;"*",$P105:$P$181,"R"),((H104/[1]Parametros!$E$12)*12)+$I104)</f>
        <v>#VALUE!</v>
      </c>
      <c r="F104" s="30">
        <f>IF($P104="A",SUMIFS(F105:F$181,$A105:$A$181,LEFT($A104,$Q104)&amp;"*",$P105:$P$181,"R"),K104+L104+M104+N104+O104)</f>
        <v>0</v>
      </c>
      <c r="G104" s="49"/>
      <c r="H104" s="45" t="e">
        <f>IF($P104="A",SUMIFS(H105:H$181,$A105:$A$181,LEFT($A104,$Q104)&amp;"*",$P105:$P$181,"R"),SUMIFS('[1]Balanza Egresos'!$V$1:$V$65536,'[1]Balanza Egresos'!$A$1:$A$65536,$A104))</f>
        <v>#VALUE!</v>
      </c>
      <c r="I104" s="45">
        <f t="shared" si="6"/>
        <v>0</v>
      </c>
      <c r="J104" s="32"/>
      <c r="K104" s="47">
        <f>IF($P104="A",SUMIFS(K105:K$181,$A105:$A$181,LEFT($A104,$Q104)&amp;"*",$P105:$P$181,"R"),0)</f>
        <v>0</v>
      </c>
      <c r="L104" s="47">
        <f>IF($P104="A",SUMIFS(L105:L$181,$A105:$A$181,LEFT($A104,$Q104)&amp;"*",$P105:$P$181,"R"),0)</f>
        <v>0</v>
      </c>
      <c r="M104" s="47">
        <f>IF($P104="A",SUMIFS(M105:M$181,$A105:$A$181,LEFT($A104,$Q104)&amp;"*",$P105:$P$181,"R"),0)</f>
        <v>0</v>
      </c>
      <c r="N104" s="47">
        <f>IF($P104="A",SUMIFS(N105:N$181,$A105:$A$181,LEFT($A104,$Q104)&amp;"*",$P105:$P$181,"R"),0)</f>
        <v>0</v>
      </c>
      <c r="O104" s="47">
        <f>IF($P104="A",SUMIFS(O105:O$181,$A105:$A$181,LEFT($A104,$Q104)&amp;"*",$P105:$P$181,"R"),0)</f>
        <v>0</v>
      </c>
      <c r="P104" s="34" t="str">
        <f t="shared" si="7"/>
        <v>R</v>
      </c>
      <c r="Q104" s="34">
        <f t="shared" si="8"/>
        <v>4</v>
      </c>
      <c r="R104" s="35" t="e">
        <f t="shared" si="5"/>
        <v>#VALUE!</v>
      </c>
      <c r="S104" s="36">
        <v>1</v>
      </c>
      <c r="T104" s="37">
        <v>2</v>
      </c>
      <c r="U104" s="5"/>
      <c r="V104" s="32"/>
      <c r="W104" s="32"/>
      <c r="X104" s="32"/>
      <c r="Y104" s="32"/>
      <c r="Z104" s="32"/>
      <c r="AA104" s="38"/>
    </row>
    <row r="105" spans="1:27" s="39" customFormat="1" ht="15" hidden="1" x14ac:dyDescent="0.25">
      <c r="A105" s="40" t="s">
        <v>116</v>
      </c>
      <c r="B105" s="50"/>
      <c r="C105" s="41" t="str">
        <f>IFERROR(INDEX('[1]Balanza Egresos'!A$1:C$65536,MATCH(A105,'[1]Balanza Egresos'!A$1:A$65536,0),2),"SIN CUENTA")</f>
        <v>SIN CUENTA</v>
      </c>
      <c r="D105" s="42" t="e">
        <f>IF($P105="A",SUMIFS(D106:D$181,$A106:$A$181,LEFT($A105,$Q105)&amp;"*",$P106:$P$181,"R"),SUMIFS('[1]Balanza Egresos'!$F$1:$F$65536,'[1]Balanza Egresos'!$A$1:$A$65536,$A105))</f>
        <v>#VALUE!</v>
      </c>
      <c r="E105" s="42" t="e">
        <f>IF($P105="A",SUMIFS(E106:E$181,$A106:$A$181,LEFT($A105,$Q105)&amp;"*",$P106:$P$181,"R"),((H105/[1]Parametros!$E$12)*12)+$I105)</f>
        <v>#VALUE!</v>
      </c>
      <c r="F105" s="30">
        <f>IF($P105="A",SUMIFS(F106:F$181,$A106:$A$181,LEFT($A105,$Q105)&amp;"*",$P106:$P$181,"R"),K105+L105+M105+N105+O105)</f>
        <v>0</v>
      </c>
      <c r="G105" s="49"/>
      <c r="H105" s="42" t="e">
        <f>IF($P105="A",SUMIFS(H106:H$181,$A106:$A$181,LEFT($A105,$Q105)&amp;"*",$P106:$P$181,"R"),SUMIFS('[1]Balanza Egresos'!$V$1:$V$65536,'[1]Balanza Egresos'!$A$1:$A$65536,$A105))</f>
        <v>#VALUE!</v>
      </c>
      <c r="I105" s="42">
        <f t="shared" si="6"/>
        <v>0</v>
      </c>
      <c r="J105" s="32"/>
      <c r="K105" s="47">
        <f>IF($P105="A",SUMIFS(K106:K$181,$A106:$A$181,LEFT($A105,$Q105)&amp;"*",$P106:$P$181,"R"),0)</f>
        <v>0</v>
      </c>
      <c r="L105" s="47">
        <f>IF($P105="A",SUMIFS(L106:L$181,$A106:$A$181,LEFT($A105,$Q105)&amp;"*",$P106:$P$181,"R"),0)</f>
        <v>0</v>
      </c>
      <c r="M105" s="47">
        <f>IF($P105="A",SUMIFS(M106:M$181,$A106:$A$181,LEFT($A105,$Q105)&amp;"*",$P106:$P$181,"R"),0)</f>
        <v>0</v>
      </c>
      <c r="N105" s="47">
        <f>IF($P105="A",SUMIFS(N106:N$181,$A106:$A$181,LEFT($A105,$Q105)&amp;"*",$P106:$P$181,"R"),0)</f>
        <v>0</v>
      </c>
      <c r="O105" s="47">
        <f>IF($P105="A",SUMIFS(O106:O$181,$A106:$A$181,LEFT($A105,$Q105)&amp;"*",$P106:$P$181,"R"),0)</f>
        <v>0</v>
      </c>
      <c r="P105" s="34" t="str">
        <f t="shared" si="7"/>
        <v>R</v>
      </c>
      <c r="Q105" s="34">
        <f t="shared" si="8"/>
        <v>4</v>
      </c>
      <c r="R105" s="35" t="e">
        <f t="shared" si="5"/>
        <v>#VALUE!</v>
      </c>
      <c r="S105" s="36">
        <v>1</v>
      </c>
      <c r="T105" s="37" t="s">
        <v>21</v>
      </c>
      <c r="U105" s="5"/>
      <c r="V105" s="32"/>
      <c r="W105" s="32"/>
      <c r="X105" s="32"/>
      <c r="Y105" s="32"/>
      <c r="Z105" s="32"/>
      <c r="AA105" s="38"/>
    </row>
    <row r="106" spans="1:27" s="39" customFormat="1" ht="15.75" hidden="1" customHeight="1" x14ac:dyDescent="0.25">
      <c r="A106" s="40" t="s">
        <v>117</v>
      </c>
      <c r="B106" s="40"/>
      <c r="C106" s="41" t="str">
        <f>IFERROR(INDEX('[1]Balanza Egresos'!A$1:C$65536,MATCH(A106,'[1]Balanza Egresos'!A$1:A$65536,0),2),"SIN CUENTA")</f>
        <v>SIN CUENTA</v>
      </c>
      <c r="D106" s="42" t="e">
        <f>IF($P106="A",SUMIFS(D107:D$181,$A107:$A$181,LEFT($A106,$Q106)&amp;"*",$P107:$P$181,"R"),SUMIFS('[1]Balanza Egresos'!$F$1:$F$65536,'[1]Balanza Egresos'!$A$1:$A$65536,$A106))</f>
        <v>#VALUE!</v>
      </c>
      <c r="E106" s="42" t="e">
        <f>IF($P106="A",SUMIFS(E107:E$181,$A107:$A$181,LEFT($A106,$Q106)&amp;"*",$P107:$P$181,"R"),((H106/[1]Parametros!$E$12)*12)+$I106)</f>
        <v>#VALUE!</v>
      </c>
      <c r="F106" s="30">
        <f>IF($P106="A",SUMIFS(F107:F$181,$A107:$A$181,LEFT($A106,$Q106)&amp;"*",$P107:$P$181,"R"),K106+L106+M106+N106+O106)</f>
        <v>0</v>
      </c>
      <c r="G106" s="49"/>
      <c r="H106" s="45" t="e">
        <f>IF($P106="A",SUMIFS(H107:H$181,$A107:$A$181,LEFT($A106,$Q106)&amp;"*",$P107:$P$181,"R"),SUMIFS('[1]Balanza Egresos'!$V$1:$V$65536,'[1]Balanza Egresos'!$A$1:$A$65536,$A106))</f>
        <v>#VALUE!</v>
      </c>
      <c r="I106" s="45">
        <f t="shared" si="6"/>
        <v>0</v>
      </c>
      <c r="J106" s="32"/>
      <c r="K106" s="47">
        <f>IF($P106="A",SUMIFS(K107:K$181,$A107:$A$181,LEFT($A106,$Q106)&amp;"*",$P107:$P$181,"R"),0)</f>
        <v>0</v>
      </c>
      <c r="L106" s="47">
        <f>IF($P106="A",SUMIFS(L107:L$181,$A107:$A$181,LEFT($A106,$Q106)&amp;"*",$P107:$P$181,"R"),0)</f>
        <v>0</v>
      </c>
      <c r="M106" s="47">
        <f>IF($P106="A",SUMIFS(M107:M$181,$A107:$A$181,LEFT($A106,$Q106)&amp;"*",$P107:$P$181,"R"),0)</f>
        <v>0</v>
      </c>
      <c r="N106" s="47">
        <f>IF($P106="A",SUMIFS(N107:N$181,$A107:$A$181,LEFT($A106,$Q106)&amp;"*",$P107:$P$181,"R"),0)</f>
        <v>0</v>
      </c>
      <c r="O106" s="47">
        <f>IF($P106="A",SUMIFS(O107:O$181,$A107:$A$181,LEFT($A106,$Q106)&amp;"*",$P107:$P$181,"R"),0)</f>
        <v>0</v>
      </c>
      <c r="P106" s="34" t="str">
        <f t="shared" si="7"/>
        <v>R</v>
      </c>
      <c r="Q106" s="34">
        <f t="shared" si="8"/>
        <v>4</v>
      </c>
      <c r="R106" s="35" t="e">
        <f t="shared" si="5"/>
        <v>#VALUE!</v>
      </c>
      <c r="S106" s="36">
        <v>1</v>
      </c>
      <c r="T106" s="37">
        <v>2</v>
      </c>
      <c r="U106" s="5"/>
      <c r="V106" s="32"/>
      <c r="W106" s="32"/>
      <c r="X106" s="32"/>
      <c r="Y106" s="32"/>
      <c r="Z106" s="32"/>
      <c r="AA106" s="38"/>
    </row>
    <row r="107" spans="1:27" s="39" customFormat="1" ht="15.75" hidden="1" customHeight="1" x14ac:dyDescent="0.25">
      <c r="A107" s="40" t="s">
        <v>118</v>
      </c>
      <c r="B107" s="40"/>
      <c r="C107" s="41" t="str">
        <f>IFERROR(INDEX('[1]Balanza Egresos'!A$1:C$65536,MATCH(A107,'[1]Balanza Egresos'!A$1:A$65536,0),2),"SIN CUENTA")</f>
        <v>SIN CUENTA</v>
      </c>
      <c r="D107" s="42" t="e">
        <f>IF($P107="A",SUMIFS(D108:D$181,$A108:$A$181,LEFT($A107,$Q107)&amp;"*",$P108:$P$181,"R"),SUMIFS('[1]Balanza Egresos'!$F$1:$F$65536,'[1]Balanza Egresos'!$A$1:$A$65536,$A107))</f>
        <v>#VALUE!</v>
      </c>
      <c r="E107" s="42" t="e">
        <f>IF($P107="A",SUMIFS(E108:E$181,$A108:$A$181,LEFT($A107,$Q107)&amp;"*",$P108:$P$181,"R"),((H107/[1]Parametros!$E$12)*12)+$I107)</f>
        <v>#VALUE!</v>
      </c>
      <c r="F107" s="30">
        <f>IF($P107="A",SUMIFS(F108:F$181,$A108:$A$181,LEFT($A107,$Q107)&amp;"*",$P108:$P$181,"R"),K107+L107+M107+N107+O107)</f>
        <v>0</v>
      </c>
      <c r="G107" s="49"/>
      <c r="H107" s="45" t="e">
        <f>IF($P107="A",SUMIFS(H108:H$181,$A108:$A$181,LEFT($A107,$Q107)&amp;"*",$P108:$P$181,"R"),SUMIFS('[1]Balanza Egresos'!$V$1:$V$65536,'[1]Balanza Egresos'!$A$1:$A$65536,$A107))</f>
        <v>#VALUE!</v>
      </c>
      <c r="I107" s="45">
        <f t="shared" si="6"/>
        <v>0</v>
      </c>
      <c r="J107" s="32"/>
      <c r="K107" s="47">
        <f>IF($P107="A",SUMIFS(K108:K$181,$A108:$A$181,LEFT($A107,$Q107)&amp;"*",$P108:$P$181,"R"),0)</f>
        <v>0</v>
      </c>
      <c r="L107" s="47">
        <f>IF($P107="A",SUMIFS(L108:L$181,$A108:$A$181,LEFT($A107,$Q107)&amp;"*",$P108:$P$181,"R"),0)</f>
        <v>0</v>
      </c>
      <c r="M107" s="47">
        <f>IF($P107="A",SUMIFS(M108:M$181,$A108:$A$181,LEFT($A107,$Q107)&amp;"*",$P108:$P$181,"R"),0)</f>
        <v>0</v>
      </c>
      <c r="N107" s="47">
        <f>IF($P107="A",SUMIFS(N108:N$181,$A108:$A$181,LEFT($A107,$Q107)&amp;"*",$P108:$P$181,"R"),0)</f>
        <v>0</v>
      </c>
      <c r="O107" s="47">
        <f>IF($P107="A",SUMIFS(O108:O$181,$A108:$A$181,LEFT($A107,$Q107)&amp;"*",$P108:$P$181,"R"),0)</f>
        <v>0</v>
      </c>
      <c r="P107" s="34" t="str">
        <f t="shared" si="7"/>
        <v>R</v>
      </c>
      <c r="Q107" s="34">
        <f t="shared" si="8"/>
        <v>4</v>
      </c>
      <c r="R107" s="35" t="e">
        <f t="shared" si="5"/>
        <v>#VALUE!</v>
      </c>
      <c r="S107" s="36">
        <v>1</v>
      </c>
      <c r="T107" s="37">
        <v>2</v>
      </c>
      <c r="U107" s="5"/>
      <c r="V107" s="32"/>
      <c r="W107" s="32"/>
      <c r="X107" s="32"/>
      <c r="Y107" s="32"/>
      <c r="Z107" s="32"/>
      <c r="AA107" s="38"/>
    </row>
    <row r="108" spans="1:27" s="39" customFormat="1" ht="15" hidden="1" x14ac:dyDescent="0.25">
      <c r="A108" s="40" t="s">
        <v>119</v>
      </c>
      <c r="B108" s="40"/>
      <c r="C108" s="41" t="str">
        <f>IFERROR(INDEX('[1]Balanza Egresos'!A$1:C$65536,MATCH(A108,'[1]Balanza Egresos'!A$1:A$65536,0),2),"SIN CUENTA")</f>
        <v>SIN CUENTA</v>
      </c>
      <c r="D108" s="42" t="e">
        <f>IF($P108="A",SUMIFS(D109:D$181,$A109:$A$181,LEFT($A108,$Q108)&amp;"*",$P109:$P$181,"R"),SUMIFS('[1]Balanza Egresos'!$F$1:$F$65536,'[1]Balanza Egresos'!$A$1:$A$65536,$A108))</f>
        <v>#VALUE!</v>
      </c>
      <c r="E108" s="42" t="e">
        <f>IF($P108="A",SUMIFS(E109:E$181,$A109:$A$181,LEFT($A108,$Q108)&amp;"*",$P109:$P$181,"R"),((H108/[1]Parametros!$E$12)*12)+$I108)</f>
        <v>#VALUE!</v>
      </c>
      <c r="F108" s="30">
        <f>IF($P108="A",SUMIFS(F109:F$181,$A109:$A$181,LEFT($A108,$Q108)&amp;"*",$P109:$P$181,"R"),K108+L108+M108+N108+O108)</f>
        <v>0</v>
      </c>
      <c r="G108" s="44"/>
      <c r="H108" s="45" t="e">
        <f>IF($P108="A",SUMIFS(H109:H$181,$A109:$A$181,LEFT($A108,$Q108)&amp;"*",$P109:$P$181,"R"),SUMIFS('[1]Balanza Egresos'!$V$1:$V$65536,'[1]Balanza Egresos'!$A$1:$A$65536,$A108))</f>
        <v>#VALUE!</v>
      </c>
      <c r="I108" s="51">
        <f t="shared" si="6"/>
        <v>0</v>
      </c>
      <c r="J108" s="32"/>
      <c r="K108" s="47">
        <f>IF($P108="A",SUMIFS(K109:K$181,$A109:$A$181,LEFT($A108,$Q108)&amp;"*",$P109:$P$181,"R"),0)</f>
        <v>0</v>
      </c>
      <c r="L108" s="47">
        <f>IF($P108="A",SUMIFS(L109:L$181,$A109:$A$181,LEFT($A108,$Q108)&amp;"*",$P109:$P$181,"R"),0)</f>
        <v>0</v>
      </c>
      <c r="M108" s="47">
        <f>IF($P108="A",SUMIFS(M109:M$181,$A109:$A$181,LEFT($A108,$Q108)&amp;"*",$P109:$P$181,"R"),0)</f>
        <v>0</v>
      </c>
      <c r="N108" s="47">
        <f>IF($P108="A",SUMIFS(N109:N$181,$A109:$A$181,LEFT($A108,$Q108)&amp;"*",$P109:$P$181,"R"),0)</f>
        <v>0</v>
      </c>
      <c r="O108" s="47">
        <f>IF($P108="A",SUMIFS(O109:O$181,$A109:$A$181,LEFT($A108,$Q108)&amp;"*",$P109:$P$181,"R"),0)</f>
        <v>0</v>
      </c>
      <c r="P108" s="34" t="str">
        <f t="shared" si="7"/>
        <v>R</v>
      </c>
      <c r="Q108" s="34">
        <f t="shared" si="8"/>
        <v>4</v>
      </c>
      <c r="R108" s="35" t="e">
        <f t="shared" si="5"/>
        <v>#VALUE!</v>
      </c>
      <c r="S108" s="36">
        <v>1</v>
      </c>
      <c r="T108" s="37">
        <v>2</v>
      </c>
      <c r="U108" s="5"/>
      <c r="V108" s="32"/>
      <c r="W108" s="32"/>
      <c r="X108" s="32"/>
      <c r="Y108" s="32"/>
      <c r="Z108" s="32"/>
      <c r="AA108" s="38"/>
    </row>
    <row r="109" spans="1:27" s="39" customFormat="1" ht="15" hidden="1" x14ac:dyDescent="0.25">
      <c r="A109" s="40" t="s">
        <v>120</v>
      </c>
      <c r="B109" s="40"/>
      <c r="C109" s="41" t="str">
        <f>IFERROR(INDEX('[1]Balanza Egresos'!A$1:C$65536,MATCH(A109,'[1]Balanza Egresos'!A$1:A$65536,0),2),"SIN CUENTA")</f>
        <v>SIN CUENTA</v>
      </c>
      <c r="D109" s="42" t="e">
        <f>IF($P109="A",SUMIFS(D110:D$181,$A110:$A$181,LEFT($A109,$Q109)&amp;"*",$P110:$P$181,"R"),SUMIFS('[1]Balanza Egresos'!$F$1:$F$65536,'[1]Balanza Egresos'!$A$1:$A$65536,$A109))</f>
        <v>#VALUE!</v>
      </c>
      <c r="E109" s="42" t="e">
        <f>IF($P109="A",SUMIFS(E110:E$181,$A110:$A$181,LEFT($A109,$Q109)&amp;"*",$P110:$P$181,"R"),((H109/[1]Parametros!$E$12)*12)+$I109)</f>
        <v>#VALUE!</v>
      </c>
      <c r="F109" s="30">
        <f>IF($P109="A",SUMIFS(F110:F$181,$A110:$A$181,LEFT($A109,$Q109)&amp;"*",$P110:$P$181,"R"),K109+L109+M109+N109+O109)</f>
        <v>0</v>
      </c>
      <c r="G109" s="44"/>
      <c r="H109" s="45" t="e">
        <f>IF($P109="A",SUMIFS(H110:H$181,$A110:$A$181,LEFT($A109,$Q109)&amp;"*",$P110:$P$181,"R"),SUMIFS('[1]Balanza Egresos'!$V$1:$V$65536,'[1]Balanza Egresos'!$A$1:$A$65536,$A109))</f>
        <v>#VALUE!</v>
      </c>
      <c r="I109" s="51">
        <f t="shared" si="6"/>
        <v>0</v>
      </c>
      <c r="J109" s="32"/>
      <c r="K109" s="47">
        <f>IF($P109="A",SUMIFS(K110:K$181,$A110:$A$181,LEFT($A109,$Q109)&amp;"*",$P110:$P$181,"R"),0)</f>
        <v>0</v>
      </c>
      <c r="L109" s="47">
        <f>IF($P109="A",SUMIFS(L110:L$181,$A110:$A$181,LEFT($A109,$Q109)&amp;"*",$P110:$P$181,"R"),0)</f>
        <v>0</v>
      </c>
      <c r="M109" s="47">
        <f>IF($P109="A",SUMIFS(M110:M$181,$A110:$A$181,LEFT($A109,$Q109)&amp;"*",$P110:$P$181,"R"),0)</f>
        <v>0</v>
      </c>
      <c r="N109" s="47">
        <f>IF($P109="A",SUMIFS(N110:N$181,$A110:$A$181,LEFT($A109,$Q109)&amp;"*",$P110:$P$181,"R"),0)</f>
        <v>0</v>
      </c>
      <c r="O109" s="47">
        <f>IF($P109="A",SUMIFS(O110:O$181,$A110:$A$181,LEFT($A109,$Q109)&amp;"*",$P110:$P$181,"R"),0)</f>
        <v>0</v>
      </c>
      <c r="P109" s="34" t="str">
        <f t="shared" si="7"/>
        <v>R</v>
      </c>
      <c r="Q109" s="34">
        <f t="shared" si="8"/>
        <v>4</v>
      </c>
      <c r="R109" s="35" t="e">
        <f t="shared" si="5"/>
        <v>#VALUE!</v>
      </c>
      <c r="S109" s="36"/>
      <c r="T109" s="37"/>
      <c r="U109" s="5"/>
      <c r="V109" s="32"/>
      <c r="W109" s="32"/>
      <c r="X109" s="32"/>
      <c r="Y109" s="32"/>
      <c r="Z109" s="32"/>
      <c r="AA109" s="38"/>
    </row>
    <row r="110" spans="1:27" s="39" customFormat="1" ht="15" hidden="1" x14ac:dyDescent="0.25">
      <c r="A110" s="40" t="s">
        <v>121</v>
      </c>
      <c r="B110" s="40"/>
      <c r="C110" s="41" t="str">
        <f>IFERROR(INDEX('[1]Balanza Egresos'!A$1:C$65536,MATCH(A110,'[1]Balanza Egresos'!A$1:A$65536,0),2),"SIN CUENTA")</f>
        <v>SIN CUENTA</v>
      </c>
      <c r="D110" s="42" t="e">
        <f>IF($P110="A",SUMIFS(D111:D$181,$A111:$A$181,LEFT($A110,$Q110)&amp;"*",$P111:$P$181,"R"),SUMIFS('[1]Balanza Egresos'!$F$1:$F$65536,'[1]Balanza Egresos'!$A$1:$A$65536,$A110))</f>
        <v>#VALUE!</v>
      </c>
      <c r="E110" s="42" t="e">
        <f>IF($P110="A",SUMIFS(E111:E$181,$A111:$A$181,LEFT($A110,$Q110)&amp;"*",$P111:$P$181,"R"),((H110/[1]Parametros!$E$12)*12)+$I110)</f>
        <v>#VALUE!</v>
      </c>
      <c r="F110" s="30">
        <f>IF($P110="A",SUMIFS(F111:F$181,$A111:$A$181,LEFT($A110,$Q110)&amp;"*",$P111:$P$181,"R"),K110+L110+M110+N110+O110)</f>
        <v>0</v>
      </c>
      <c r="G110" s="44"/>
      <c r="H110" s="45" t="e">
        <f>IF($P110="A",SUMIFS(H111:H$181,$A111:$A$181,LEFT($A110,$Q110)&amp;"*",$P111:$P$181,"R"),SUMIFS('[1]Balanza Egresos'!$V$1:$V$65536,'[1]Balanza Egresos'!$A$1:$A$65536,$A110))</f>
        <v>#VALUE!</v>
      </c>
      <c r="I110" s="51">
        <f t="shared" si="6"/>
        <v>0</v>
      </c>
      <c r="J110" s="32"/>
      <c r="K110" s="47">
        <f>IF($P110="A",SUMIFS(K111:K$181,$A111:$A$181,LEFT($A110,$Q110)&amp;"*",$P111:$P$181,"R"),0)</f>
        <v>0</v>
      </c>
      <c r="L110" s="47">
        <f>IF($P110="A",SUMIFS(L111:L$181,$A111:$A$181,LEFT($A110,$Q110)&amp;"*",$P111:$P$181,"R"),0)</f>
        <v>0</v>
      </c>
      <c r="M110" s="47">
        <f>IF($P110="A",SUMIFS(M111:M$181,$A111:$A$181,LEFT($A110,$Q110)&amp;"*",$P111:$P$181,"R"),0)</f>
        <v>0</v>
      </c>
      <c r="N110" s="47">
        <f>IF($P110="A",SUMIFS(N111:N$181,$A111:$A$181,LEFT($A110,$Q110)&amp;"*",$P111:$P$181,"R"),0)</f>
        <v>0</v>
      </c>
      <c r="O110" s="47">
        <f>IF($P110="A",SUMIFS(O111:O$181,$A111:$A$181,LEFT($A110,$Q110)&amp;"*",$P111:$P$181,"R"),0)</f>
        <v>0</v>
      </c>
      <c r="P110" s="34" t="str">
        <f t="shared" si="7"/>
        <v>R</v>
      </c>
      <c r="Q110" s="34">
        <f t="shared" si="8"/>
        <v>4</v>
      </c>
      <c r="R110" s="35" t="e">
        <f t="shared" si="5"/>
        <v>#VALUE!</v>
      </c>
      <c r="S110" s="36"/>
      <c r="T110" s="37"/>
      <c r="U110" s="5"/>
      <c r="V110" s="32"/>
      <c r="W110" s="32"/>
      <c r="X110" s="32"/>
      <c r="Y110" s="32"/>
      <c r="Z110" s="32"/>
      <c r="AA110" s="38"/>
    </row>
    <row r="111" spans="1:27" s="39" customFormat="1" ht="15" hidden="1" x14ac:dyDescent="0.25">
      <c r="A111" s="40" t="s">
        <v>122</v>
      </c>
      <c r="B111" s="40"/>
      <c r="C111" s="41" t="str">
        <f>IFERROR(INDEX('[1]Balanza Egresos'!A$1:C$65536,MATCH(A111,'[1]Balanza Egresos'!A$1:A$65536,0),2),"SIN CUENTA")</f>
        <v>SIN CUENTA</v>
      </c>
      <c r="D111" s="42" t="e">
        <f>IF($P111="A",SUMIFS(D112:D$181,$A112:$A$181,LEFT($A111,$Q111)&amp;"*",$P112:$P$181,"R"),SUMIFS('[1]Balanza Egresos'!$F$1:$F$65536,'[1]Balanza Egresos'!$A$1:$A$65536,$A111))</f>
        <v>#VALUE!</v>
      </c>
      <c r="E111" s="42" t="e">
        <f>IF($P111="A",SUMIFS(E112:E$181,$A112:$A$181,LEFT($A111,$Q111)&amp;"*",$P112:$P$181,"R"),((H111/[1]Parametros!$E$12)*12)+$I111)</f>
        <v>#VALUE!</v>
      </c>
      <c r="F111" s="30">
        <f>IF($P111="A",SUMIFS(F112:F$181,$A112:$A$181,LEFT($A111,$Q111)&amp;"*",$P112:$P$181,"R"),K111+L111+M111+N111+O111)</f>
        <v>0</v>
      </c>
      <c r="G111" s="44"/>
      <c r="H111" s="45" t="e">
        <f>IF($P111="A",SUMIFS(H112:H$181,$A112:$A$181,LEFT($A111,$Q111)&amp;"*",$P112:$P$181,"R"),SUMIFS('[1]Balanza Egresos'!$V$1:$V$65536,'[1]Balanza Egresos'!$A$1:$A$65536,$A111))</f>
        <v>#VALUE!</v>
      </c>
      <c r="I111" s="51">
        <f t="shared" si="6"/>
        <v>0</v>
      </c>
      <c r="J111" s="32"/>
      <c r="K111" s="47">
        <f>IF($P111="A",SUMIFS(K112:K$181,$A112:$A$181,LEFT($A111,$Q111)&amp;"*",$P112:$P$181,"R"),0)</f>
        <v>0</v>
      </c>
      <c r="L111" s="47">
        <f>IF($P111="A",SUMIFS(L112:L$181,$A112:$A$181,LEFT($A111,$Q111)&amp;"*",$P112:$P$181,"R"),0)</f>
        <v>0</v>
      </c>
      <c r="M111" s="47">
        <f>IF($P111="A",SUMIFS(M112:M$181,$A112:$A$181,LEFT($A111,$Q111)&amp;"*",$P112:$P$181,"R"),0)</f>
        <v>0</v>
      </c>
      <c r="N111" s="47">
        <f>IF($P111="A",SUMIFS(N112:N$181,$A112:$A$181,LEFT($A111,$Q111)&amp;"*",$P112:$P$181,"R"),0)</f>
        <v>0</v>
      </c>
      <c r="O111" s="47">
        <f>IF($P111="A",SUMIFS(O112:O$181,$A112:$A$181,LEFT($A111,$Q111)&amp;"*",$P112:$P$181,"R"),0)</f>
        <v>0</v>
      </c>
      <c r="P111" s="34" t="str">
        <f t="shared" si="7"/>
        <v>R</v>
      </c>
      <c r="Q111" s="34">
        <f t="shared" si="8"/>
        <v>4</v>
      </c>
      <c r="R111" s="35" t="e">
        <f t="shared" si="5"/>
        <v>#VALUE!</v>
      </c>
      <c r="S111" s="36"/>
      <c r="T111" s="37"/>
      <c r="U111" s="5"/>
      <c r="V111" s="32"/>
      <c r="W111" s="32"/>
      <c r="X111" s="32"/>
      <c r="Y111" s="32"/>
      <c r="Z111" s="32"/>
      <c r="AA111" s="38"/>
    </row>
    <row r="112" spans="1:27" s="39" customFormat="1" ht="15" hidden="1" x14ac:dyDescent="0.25">
      <c r="A112" s="40" t="s">
        <v>123</v>
      </c>
      <c r="B112" s="40"/>
      <c r="C112" s="41" t="str">
        <f>IFERROR(INDEX('[1]Balanza Egresos'!A$1:C$65536,MATCH(A112,'[1]Balanza Egresos'!A$1:A$65536,0),2),"SIN CUENTA")</f>
        <v>SIN CUENTA</v>
      </c>
      <c r="D112" s="42" t="e">
        <f>IF($P112="A",SUMIFS(D113:D$181,$A113:$A$181,LEFT($A112,$Q112)&amp;"*",$P113:$P$181,"R"),SUMIFS('[1]Balanza Egresos'!$F$1:$F$65536,'[1]Balanza Egresos'!$A$1:$A$65536,$A112))</f>
        <v>#VALUE!</v>
      </c>
      <c r="E112" s="42" t="e">
        <f>IF($P112="A",SUMIFS(E113:E$181,$A113:$A$181,LEFT($A112,$Q112)&amp;"*",$P113:$P$181,"R"),((H112/[1]Parametros!$E$12)*12)+$I112)</f>
        <v>#VALUE!</v>
      </c>
      <c r="F112" s="30">
        <f>IF($P112="A",SUMIFS(F113:F$181,$A113:$A$181,LEFT($A112,$Q112)&amp;"*",$P113:$P$181,"R"),K112+L112+M112+N112+O112)</f>
        <v>0</v>
      </c>
      <c r="G112" s="44"/>
      <c r="H112" s="45" t="e">
        <f>IF($P112="A",SUMIFS(H113:H$181,$A113:$A$181,LEFT($A112,$Q112)&amp;"*",$P113:$P$181,"R"),SUMIFS('[1]Balanza Egresos'!$V$1:$V$65536,'[1]Balanza Egresos'!$A$1:$A$65536,$A112))</f>
        <v>#VALUE!</v>
      </c>
      <c r="I112" s="51">
        <f t="shared" si="6"/>
        <v>0</v>
      </c>
      <c r="J112" s="32"/>
      <c r="K112" s="47">
        <f>IF($P112="A",SUMIFS(K113:K$181,$A113:$A$181,LEFT($A112,$Q112)&amp;"*",$P113:$P$181,"R"),0)</f>
        <v>0</v>
      </c>
      <c r="L112" s="47">
        <f>IF($P112="A",SUMIFS(L113:L$181,$A113:$A$181,LEFT($A112,$Q112)&amp;"*",$P113:$P$181,"R"),0)</f>
        <v>0</v>
      </c>
      <c r="M112" s="47">
        <f>IF($P112="A",SUMIFS(M113:M$181,$A113:$A$181,LEFT($A112,$Q112)&amp;"*",$P113:$P$181,"R"),0)</f>
        <v>0</v>
      </c>
      <c r="N112" s="47">
        <f>IF($P112="A",SUMIFS(N113:N$181,$A113:$A$181,LEFT($A112,$Q112)&amp;"*",$P113:$P$181,"R"),0)</f>
        <v>0</v>
      </c>
      <c r="O112" s="47">
        <f>IF($P112="A",SUMIFS(O113:O$181,$A113:$A$181,LEFT($A112,$Q112)&amp;"*",$P113:$P$181,"R"),0)</f>
        <v>0</v>
      </c>
      <c r="P112" s="34" t="str">
        <f t="shared" si="7"/>
        <v>A</v>
      </c>
      <c r="Q112" s="34">
        <f t="shared" si="8"/>
        <v>2</v>
      </c>
      <c r="R112" s="35" t="e">
        <f t="shared" si="5"/>
        <v>#VALUE!</v>
      </c>
      <c r="S112" s="36"/>
      <c r="T112" s="37"/>
      <c r="U112" s="5"/>
      <c r="V112" s="32"/>
      <c r="W112" s="32"/>
      <c r="X112" s="32"/>
      <c r="Y112" s="32"/>
      <c r="Z112" s="32"/>
      <c r="AA112" s="38"/>
    </row>
    <row r="113" spans="1:27" s="39" customFormat="1" ht="15" hidden="1" x14ac:dyDescent="0.25">
      <c r="A113" s="40" t="s">
        <v>124</v>
      </c>
      <c r="B113" s="40"/>
      <c r="C113" s="41" t="str">
        <f>IFERROR(INDEX('[1]Balanza Egresos'!A$1:C$65536,MATCH(A113,'[1]Balanza Egresos'!A$1:A$65536,0),2),"SIN CUENTA")</f>
        <v>SIN CUENTA</v>
      </c>
      <c r="D113" s="42" t="e">
        <f>IF($P113="A",SUMIFS(D114:D$181,$A114:$A$181,LEFT($A113,$Q113)&amp;"*",$P114:$P$181,"R"),SUMIFS('[1]Balanza Egresos'!$F$1:$F$65536,'[1]Balanza Egresos'!$A$1:$A$65536,$A113))</f>
        <v>#VALUE!</v>
      </c>
      <c r="E113" s="42" t="e">
        <f>IF($P113="A",SUMIFS(E114:E$181,$A114:$A$181,LEFT($A113,$Q113)&amp;"*",$P114:$P$181,"R"),((H113/[1]Parametros!$E$12)*12)+$I113)</f>
        <v>#VALUE!</v>
      </c>
      <c r="F113" s="30">
        <f>IF($P113="A",SUMIFS(F114:F$181,$A114:$A$181,LEFT($A113,$Q113)&amp;"*",$P114:$P$181,"R"),K113+L113+M113+N113+O113)</f>
        <v>0</v>
      </c>
      <c r="G113" s="44"/>
      <c r="H113" s="45" t="e">
        <f>IF($P113="A",SUMIFS(H114:H$181,$A114:$A$181,LEFT($A113,$Q113)&amp;"*",$P114:$P$181,"R"),SUMIFS('[1]Balanza Egresos'!$V$1:$V$65536,'[1]Balanza Egresos'!$A$1:$A$65536,$A113))</f>
        <v>#VALUE!</v>
      </c>
      <c r="I113" s="51">
        <f t="shared" si="6"/>
        <v>0</v>
      </c>
      <c r="J113" s="32"/>
      <c r="K113" s="47">
        <f>IF($P113="A",SUMIFS(K114:K$181,$A114:$A$181,LEFT($A113,$Q113)&amp;"*",$P114:$P$181,"R"),0)</f>
        <v>0</v>
      </c>
      <c r="L113" s="47">
        <f>IF($P113="A",SUMIFS(L114:L$181,$A114:$A$181,LEFT($A113,$Q113)&amp;"*",$P114:$P$181,"R"),0)</f>
        <v>0</v>
      </c>
      <c r="M113" s="47">
        <f>IF($P113="A",SUMIFS(M114:M$181,$A114:$A$181,LEFT($A113,$Q113)&amp;"*",$P114:$P$181,"R"),0)</f>
        <v>0</v>
      </c>
      <c r="N113" s="47">
        <f>IF($P113="A",SUMIFS(N114:N$181,$A114:$A$181,LEFT($A113,$Q113)&amp;"*",$P114:$P$181,"R"),0)</f>
        <v>0</v>
      </c>
      <c r="O113" s="47">
        <f>IF($P113="A",SUMIFS(O114:O$181,$A114:$A$181,LEFT($A113,$Q113)&amp;"*",$P114:$P$181,"R"),0)</f>
        <v>0</v>
      </c>
      <c r="P113" s="34" t="str">
        <f t="shared" si="7"/>
        <v>A</v>
      </c>
      <c r="Q113" s="34">
        <f t="shared" si="8"/>
        <v>3</v>
      </c>
      <c r="R113" s="35" t="e">
        <f t="shared" si="5"/>
        <v>#VALUE!</v>
      </c>
      <c r="S113" s="36"/>
      <c r="T113" s="37"/>
      <c r="U113" s="5"/>
      <c r="V113" s="32"/>
      <c r="W113" s="32"/>
      <c r="X113" s="32"/>
      <c r="Y113" s="32"/>
      <c r="Z113" s="32"/>
      <c r="AA113" s="38"/>
    </row>
    <row r="114" spans="1:27" s="39" customFormat="1" ht="15" hidden="1" x14ac:dyDescent="0.25">
      <c r="A114" s="40" t="s">
        <v>125</v>
      </c>
      <c r="B114" s="40"/>
      <c r="C114" s="41" t="str">
        <f>IFERROR(INDEX('[1]Balanza Egresos'!A$1:C$65536,MATCH(A114,'[1]Balanza Egresos'!A$1:A$65536,0),2),"SIN CUENTA")</f>
        <v>SIN CUENTA</v>
      </c>
      <c r="D114" s="42" t="e">
        <f>IF($P114="A",SUMIFS(D115:D$181,$A115:$A$181,LEFT($A114,$Q114)&amp;"*",$P115:$P$181,"R"),SUMIFS('[1]Balanza Egresos'!$F$1:$F$65536,'[1]Balanza Egresos'!$A$1:$A$65536,$A114))</f>
        <v>#VALUE!</v>
      </c>
      <c r="E114" s="42" t="e">
        <f>IF($P114="A",SUMIFS(E115:E$181,$A115:$A$181,LEFT($A114,$Q114)&amp;"*",$P115:$P$181,"R"),((H114/[1]Parametros!$E$12)*12)+$I114)</f>
        <v>#VALUE!</v>
      </c>
      <c r="F114" s="30">
        <f>IF($P114="A",SUMIFS(F115:F$181,$A115:$A$181,LEFT($A114,$Q114)&amp;"*",$P115:$P$181,"R"),K114+L114+M114+N114+O114)</f>
        <v>0</v>
      </c>
      <c r="G114" s="44"/>
      <c r="H114" s="45" t="e">
        <f>IF($P114="A",SUMIFS(H115:H$181,$A115:$A$181,LEFT($A114,$Q114)&amp;"*",$P115:$P$181,"R"),SUMIFS('[1]Balanza Egresos'!$V$1:$V$65536,'[1]Balanza Egresos'!$A$1:$A$65536,$A114))</f>
        <v>#VALUE!</v>
      </c>
      <c r="I114" s="51">
        <f t="shared" si="6"/>
        <v>0</v>
      </c>
      <c r="J114" s="32"/>
      <c r="K114" s="47">
        <f>IF($P114="A",SUMIFS(K115:K$181,$A115:$A$181,LEFT($A114,$Q114)&amp;"*",$P115:$P$181,"R"),0)</f>
        <v>0</v>
      </c>
      <c r="L114" s="47">
        <f>IF($P114="A",SUMIFS(L115:L$181,$A115:$A$181,LEFT($A114,$Q114)&amp;"*",$P115:$P$181,"R"),0)</f>
        <v>0</v>
      </c>
      <c r="M114" s="47">
        <f>IF($P114="A",SUMIFS(M115:M$181,$A115:$A$181,LEFT($A114,$Q114)&amp;"*",$P115:$P$181,"R"),0)</f>
        <v>0</v>
      </c>
      <c r="N114" s="47">
        <f>IF($P114="A",SUMIFS(N115:N$181,$A115:$A$181,LEFT($A114,$Q114)&amp;"*",$P115:$P$181,"R"),0)</f>
        <v>0</v>
      </c>
      <c r="O114" s="47">
        <f>IF($P114="A",SUMIFS(O115:O$181,$A115:$A$181,LEFT($A114,$Q114)&amp;"*",$P115:$P$181,"R"),0)</f>
        <v>0</v>
      </c>
      <c r="P114" s="34" t="str">
        <f t="shared" si="7"/>
        <v>R</v>
      </c>
      <c r="Q114" s="34">
        <f t="shared" si="8"/>
        <v>4</v>
      </c>
      <c r="R114" s="35" t="e">
        <f t="shared" si="5"/>
        <v>#VALUE!</v>
      </c>
      <c r="S114" s="36"/>
      <c r="T114" s="37"/>
      <c r="U114" s="5"/>
      <c r="V114" s="32"/>
      <c r="W114" s="32"/>
      <c r="X114" s="32"/>
      <c r="Y114" s="32"/>
      <c r="Z114" s="32"/>
      <c r="AA114" s="38"/>
    </row>
    <row r="115" spans="1:27" s="39" customFormat="1" ht="15" hidden="1" x14ac:dyDescent="0.25">
      <c r="A115" s="40" t="s">
        <v>126</v>
      </c>
      <c r="B115" s="40"/>
      <c r="C115" s="41" t="str">
        <f>IFERROR(INDEX('[1]Balanza Egresos'!A$1:C$65536,MATCH(A115,'[1]Balanza Egresos'!A$1:A$65536,0),2),"SIN CUENTA")</f>
        <v>SIN CUENTA</v>
      </c>
      <c r="D115" s="42" t="e">
        <f>IF($P115="A",SUMIFS(D116:D$181,$A116:$A$181,LEFT($A115,$Q115)&amp;"*",$P116:$P$181,"R"),SUMIFS('[1]Balanza Egresos'!$F$1:$F$65536,'[1]Balanza Egresos'!$A$1:$A$65536,$A115))</f>
        <v>#VALUE!</v>
      </c>
      <c r="E115" s="42" t="e">
        <f>IF($P115="A",SUMIFS(E116:E$181,$A116:$A$181,LEFT($A115,$Q115)&amp;"*",$P116:$P$181,"R"),((H115/[1]Parametros!$E$12)*12)+$I115)</f>
        <v>#VALUE!</v>
      </c>
      <c r="F115" s="30">
        <f>IF($P115="A",SUMIFS(F116:F$181,$A116:$A$181,LEFT($A115,$Q115)&amp;"*",$P116:$P$181,"R"),K115+L115+M115+N115+O115)</f>
        <v>0</v>
      </c>
      <c r="G115" s="44"/>
      <c r="H115" s="45" t="e">
        <f>IF($P115="A",SUMIFS(H116:H$181,$A116:$A$181,LEFT($A115,$Q115)&amp;"*",$P116:$P$181,"R"),SUMIFS('[1]Balanza Egresos'!$V$1:$V$65536,'[1]Balanza Egresos'!$A$1:$A$65536,$A115))</f>
        <v>#VALUE!</v>
      </c>
      <c r="I115" s="51">
        <f t="shared" si="6"/>
        <v>0</v>
      </c>
      <c r="J115" s="32"/>
      <c r="K115" s="47">
        <f>IF($P115="A",SUMIFS(K116:K$181,$A116:$A$181,LEFT($A115,$Q115)&amp;"*",$P116:$P$181,"R"),0)</f>
        <v>0</v>
      </c>
      <c r="L115" s="47">
        <f>IF($P115="A",SUMIFS(L116:L$181,$A116:$A$181,LEFT($A115,$Q115)&amp;"*",$P116:$P$181,"R"),0)</f>
        <v>0</v>
      </c>
      <c r="M115" s="47">
        <f>IF($P115="A",SUMIFS(M116:M$181,$A116:$A$181,LEFT($A115,$Q115)&amp;"*",$P116:$P$181,"R"),0)</f>
        <v>0</v>
      </c>
      <c r="N115" s="47">
        <f>IF($P115="A",SUMIFS(N116:N$181,$A116:$A$181,LEFT($A115,$Q115)&amp;"*",$P116:$P$181,"R"),0)</f>
        <v>0</v>
      </c>
      <c r="O115" s="47">
        <f>IF($P115="A",SUMIFS(O116:O$181,$A116:$A$181,LEFT($A115,$Q115)&amp;"*",$P116:$P$181,"R"),0)</f>
        <v>0</v>
      </c>
      <c r="P115" s="34" t="str">
        <f t="shared" si="7"/>
        <v>A</v>
      </c>
      <c r="Q115" s="34">
        <f t="shared" si="8"/>
        <v>3</v>
      </c>
      <c r="R115" s="35" t="e">
        <f t="shared" si="5"/>
        <v>#VALUE!</v>
      </c>
      <c r="S115" s="36"/>
      <c r="T115" s="37"/>
      <c r="U115" s="5"/>
      <c r="V115" s="32"/>
      <c r="W115" s="32"/>
      <c r="X115" s="32"/>
      <c r="Y115" s="32"/>
      <c r="Z115" s="32"/>
      <c r="AA115" s="38"/>
    </row>
    <row r="116" spans="1:27" s="39" customFormat="1" ht="15" hidden="1" x14ac:dyDescent="0.25">
      <c r="A116" s="40" t="s">
        <v>127</v>
      </c>
      <c r="B116" s="40"/>
      <c r="C116" s="41" t="str">
        <f>IFERROR(INDEX('[1]Balanza Egresos'!A$1:C$65536,MATCH(A116,'[1]Balanza Egresos'!A$1:A$65536,0),2),"SIN CUENTA")</f>
        <v>SIN CUENTA</v>
      </c>
      <c r="D116" s="42" t="e">
        <f>IF($P116="A",SUMIFS(D117:D$181,$A117:$A$181,LEFT($A116,$Q116)&amp;"*",$P117:$P$181,"R"),SUMIFS('[1]Balanza Egresos'!$F$1:$F$65536,'[1]Balanza Egresos'!$A$1:$A$65536,$A116))</f>
        <v>#VALUE!</v>
      </c>
      <c r="E116" s="42" t="e">
        <f>IF($P116="A",SUMIFS(E117:E$181,$A117:$A$181,LEFT($A116,$Q116)&amp;"*",$P117:$P$181,"R"),((H116/[1]Parametros!$E$12)*12)+$I116)</f>
        <v>#VALUE!</v>
      </c>
      <c r="F116" s="30">
        <f>IF($P116="A",SUMIFS(F117:F$181,$A117:$A$181,LEFT($A116,$Q116)&amp;"*",$P117:$P$181,"R"),K116+L116+M116+N116+O116)</f>
        <v>0</v>
      </c>
      <c r="G116" s="44"/>
      <c r="H116" s="45" t="e">
        <f>IF($P116="A",SUMIFS(H117:H$181,$A117:$A$181,LEFT($A116,$Q116)&amp;"*",$P117:$P$181,"R"),SUMIFS('[1]Balanza Egresos'!$V$1:$V$65536,'[1]Balanza Egresos'!$A$1:$A$65536,$A116))</f>
        <v>#VALUE!</v>
      </c>
      <c r="I116" s="51">
        <f t="shared" si="6"/>
        <v>0</v>
      </c>
      <c r="J116" s="32"/>
      <c r="K116" s="47">
        <f>IF($P116="A",SUMIFS(K117:K$181,$A117:$A$181,LEFT($A116,$Q116)&amp;"*",$P117:$P$181,"R"),0)</f>
        <v>0</v>
      </c>
      <c r="L116" s="47">
        <f>IF($P116="A",SUMIFS(L117:L$181,$A117:$A$181,LEFT($A116,$Q116)&amp;"*",$P117:$P$181,"R"),0)</f>
        <v>0</v>
      </c>
      <c r="M116" s="47">
        <f>IF($P116="A",SUMIFS(M117:M$181,$A117:$A$181,LEFT($A116,$Q116)&amp;"*",$P117:$P$181,"R"),0)</f>
        <v>0</v>
      </c>
      <c r="N116" s="47">
        <f>IF($P116="A",SUMIFS(N117:N$181,$A117:$A$181,LEFT($A116,$Q116)&amp;"*",$P117:$P$181,"R"),0)</f>
        <v>0</v>
      </c>
      <c r="O116" s="47">
        <f>IF($P116="A",SUMIFS(O117:O$181,$A117:$A$181,LEFT($A116,$Q116)&amp;"*",$P117:$P$181,"R"),0)</f>
        <v>0</v>
      </c>
      <c r="P116" s="34" t="str">
        <f t="shared" si="7"/>
        <v>R</v>
      </c>
      <c r="Q116" s="34">
        <f t="shared" si="8"/>
        <v>4</v>
      </c>
      <c r="R116" s="35" t="e">
        <f t="shared" si="5"/>
        <v>#VALUE!</v>
      </c>
      <c r="S116" s="36"/>
      <c r="T116" s="37"/>
      <c r="U116" s="5"/>
      <c r="V116" s="32"/>
      <c r="W116" s="32"/>
      <c r="X116" s="32"/>
      <c r="Y116" s="32"/>
      <c r="Z116" s="32"/>
      <c r="AA116" s="38"/>
    </row>
    <row r="117" spans="1:27" s="39" customFormat="1" ht="15" hidden="1" x14ac:dyDescent="0.25">
      <c r="A117" s="40" t="s">
        <v>128</v>
      </c>
      <c r="B117" s="40"/>
      <c r="C117" s="41" t="str">
        <f>IFERROR(INDEX('[1]Balanza Egresos'!A$1:C$65536,MATCH(A117,'[1]Balanza Egresos'!A$1:A$65536,0),2),"SIN CUENTA")</f>
        <v>SIN CUENTA</v>
      </c>
      <c r="D117" s="42" t="e">
        <f>IF($P117="A",SUMIFS(D118:D$181,$A118:$A$181,LEFT($A117,$Q117)&amp;"*",$P118:$P$181,"R"),SUMIFS('[1]Balanza Egresos'!$F$1:$F$65536,'[1]Balanza Egresos'!$A$1:$A$65536,$A117))</f>
        <v>#VALUE!</v>
      </c>
      <c r="E117" s="42" t="e">
        <f>IF($P117="A",SUMIFS(E118:E$181,$A118:$A$181,LEFT($A117,$Q117)&amp;"*",$P118:$P$181,"R"),((H117/[1]Parametros!$E$12)*12)+$I117)</f>
        <v>#VALUE!</v>
      </c>
      <c r="F117" s="30">
        <f>IF($P117="A",SUMIFS(F118:F$181,$A118:$A$181,LEFT($A117,$Q117)&amp;"*",$P118:$P$181,"R"),K117+L117+M117+N117+O117)</f>
        <v>0</v>
      </c>
      <c r="G117" s="44"/>
      <c r="H117" s="45" t="e">
        <f>IF($P117="A",SUMIFS(H118:H$181,$A118:$A$181,LEFT($A117,$Q117)&amp;"*",$P118:$P$181,"R"),SUMIFS('[1]Balanza Egresos'!$V$1:$V$65536,'[1]Balanza Egresos'!$A$1:$A$65536,$A117))</f>
        <v>#VALUE!</v>
      </c>
      <c r="I117" s="51">
        <f t="shared" si="6"/>
        <v>0</v>
      </c>
      <c r="J117" s="32"/>
      <c r="K117" s="47">
        <f>IF($P117="A",SUMIFS(K118:K$181,$A118:$A$181,LEFT($A117,$Q117)&amp;"*",$P118:$P$181,"R"),0)</f>
        <v>0</v>
      </c>
      <c r="L117" s="47">
        <f>IF($P117="A",SUMIFS(L118:L$181,$A118:$A$181,LEFT($A117,$Q117)&amp;"*",$P118:$P$181,"R"),0)</f>
        <v>0</v>
      </c>
      <c r="M117" s="47">
        <f>IF($P117="A",SUMIFS(M118:M$181,$A118:$A$181,LEFT($A117,$Q117)&amp;"*",$P118:$P$181,"R"),0)</f>
        <v>0</v>
      </c>
      <c r="N117" s="47">
        <f>IF($P117="A",SUMIFS(N118:N$181,$A118:$A$181,LEFT($A117,$Q117)&amp;"*",$P118:$P$181,"R"),0)</f>
        <v>0</v>
      </c>
      <c r="O117" s="47">
        <f>IF($P117="A",SUMIFS(O118:O$181,$A118:$A$181,LEFT($A117,$Q117)&amp;"*",$P118:$P$181,"R"),0)</f>
        <v>0</v>
      </c>
      <c r="P117" s="34" t="str">
        <f t="shared" si="7"/>
        <v>A</v>
      </c>
      <c r="Q117" s="34">
        <f t="shared" si="8"/>
        <v>3</v>
      </c>
      <c r="R117" s="35" t="e">
        <f t="shared" si="5"/>
        <v>#VALUE!</v>
      </c>
      <c r="S117" s="36"/>
      <c r="T117" s="37"/>
      <c r="U117" s="5"/>
      <c r="V117" s="32"/>
      <c r="W117" s="32"/>
      <c r="X117" s="32"/>
      <c r="Y117" s="32"/>
      <c r="Z117" s="32"/>
      <c r="AA117" s="38"/>
    </row>
    <row r="118" spans="1:27" s="39" customFormat="1" ht="15" hidden="1" x14ac:dyDescent="0.25">
      <c r="A118" s="40" t="s">
        <v>129</v>
      </c>
      <c r="B118" s="40"/>
      <c r="C118" s="41" t="str">
        <f>IFERROR(INDEX('[1]Balanza Egresos'!A$1:C$65536,MATCH(A118,'[1]Balanza Egresos'!A$1:A$65536,0),2),"SIN CUENTA")</f>
        <v>SIN CUENTA</v>
      </c>
      <c r="D118" s="42" t="e">
        <f>IF($P118="A",SUMIFS(D119:D$181,$A119:$A$181,LEFT($A118,$Q118)&amp;"*",$P119:$P$181,"R"),SUMIFS('[1]Balanza Egresos'!$F$1:$F$65536,'[1]Balanza Egresos'!$A$1:$A$65536,$A118))</f>
        <v>#VALUE!</v>
      </c>
      <c r="E118" s="42" t="e">
        <f>IF($P118="A",SUMIFS(E119:E$181,$A119:$A$181,LEFT($A118,$Q118)&amp;"*",$P119:$P$181,"R"),((H118/[1]Parametros!$E$12)*12)+$I118)</f>
        <v>#VALUE!</v>
      </c>
      <c r="F118" s="30">
        <f>IF($P118="A",SUMIFS(F119:F$181,$A119:$A$181,LEFT($A118,$Q118)&amp;"*",$P119:$P$181,"R"),K118+L118+M118+N118+O118)</f>
        <v>0</v>
      </c>
      <c r="G118" s="44"/>
      <c r="H118" s="45" t="e">
        <f>IF($P118="A",SUMIFS(H119:H$181,$A119:$A$181,LEFT($A118,$Q118)&amp;"*",$P119:$P$181,"R"),SUMIFS('[1]Balanza Egresos'!$V$1:$V$65536,'[1]Balanza Egresos'!$A$1:$A$65536,$A118))</f>
        <v>#VALUE!</v>
      </c>
      <c r="I118" s="51">
        <f t="shared" si="6"/>
        <v>0</v>
      </c>
      <c r="J118" s="32"/>
      <c r="K118" s="47">
        <f>IF($P118="A",SUMIFS(K119:K$181,$A119:$A$181,LEFT($A118,$Q118)&amp;"*",$P119:$P$181,"R"),0)</f>
        <v>0</v>
      </c>
      <c r="L118" s="47">
        <f>IF($P118="A",SUMIFS(L119:L$181,$A119:$A$181,LEFT($A118,$Q118)&amp;"*",$P119:$P$181,"R"),0)</f>
        <v>0</v>
      </c>
      <c r="M118" s="47">
        <f>IF($P118="A",SUMIFS(M119:M$181,$A119:$A$181,LEFT($A118,$Q118)&amp;"*",$P119:$P$181,"R"),0)</f>
        <v>0</v>
      </c>
      <c r="N118" s="47">
        <f>IF($P118="A",SUMIFS(N119:N$181,$A119:$A$181,LEFT($A118,$Q118)&amp;"*",$P119:$P$181,"R"),0)</f>
        <v>0</v>
      </c>
      <c r="O118" s="47">
        <f>IF($P118="A",SUMIFS(O119:O$181,$A119:$A$181,LEFT($A118,$Q118)&amp;"*",$P119:$P$181,"R"),0)</f>
        <v>0</v>
      </c>
      <c r="P118" s="34" t="str">
        <f t="shared" si="7"/>
        <v>R</v>
      </c>
      <c r="Q118" s="34">
        <f t="shared" si="8"/>
        <v>4</v>
      </c>
      <c r="R118" s="35" t="e">
        <f t="shared" si="5"/>
        <v>#VALUE!</v>
      </c>
      <c r="S118" s="36"/>
      <c r="T118" s="37"/>
      <c r="U118" s="5"/>
      <c r="V118" s="32"/>
      <c r="W118" s="32"/>
      <c r="X118" s="32"/>
      <c r="Y118" s="32"/>
      <c r="Z118" s="32"/>
      <c r="AA118" s="38"/>
    </row>
    <row r="119" spans="1:27" s="39" customFormat="1" ht="15" hidden="1" x14ac:dyDescent="0.25">
      <c r="A119" s="40" t="s">
        <v>130</v>
      </c>
      <c r="B119" s="40"/>
      <c r="C119" s="41" t="str">
        <f>IFERROR(INDEX('[1]Balanza Egresos'!A$1:C$65536,MATCH(A119,'[1]Balanza Egresos'!A$1:A$65536,0),2),"SIN CUENTA")</f>
        <v>SIN CUENTA</v>
      </c>
      <c r="D119" s="42" t="e">
        <f>IF($P119="A",SUMIFS(D120:D$181,$A120:$A$181,LEFT($A119,$Q119)&amp;"*",$P120:$P$181,"R"),SUMIFS('[1]Balanza Egresos'!$F$1:$F$65536,'[1]Balanza Egresos'!$A$1:$A$65536,$A119))</f>
        <v>#VALUE!</v>
      </c>
      <c r="E119" s="42" t="e">
        <f>IF($P119="A",SUMIFS(E120:E$181,$A120:$A$181,LEFT($A119,$Q119)&amp;"*",$P120:$P$181,"R"),((H119/[1]Parametros!$E$12)*12)+$I119)</f>
        <v>#VALUE!</v>
      </c>
      <c r="F119" s="30">
        <f>IF($P119="A",SUMIFS(F120:F$181,$A120:$A$181,LEFT($A119,$Q119)&amp;"*",$P120:$P$181,"R"),K119+L119+M119+N119+O119)</f>
        <v>0</v>
      </c>
      <c r="G119" s="44"/>
      <c r="H119" s="45" t="e">
        <f>IF($P119="A",SUMIFS(H120:H$181,$A120:$A$181,LEFT($A119,$Q119)&amp;"*",$P120:$P$181,"R"),SUMIFS('[1]Balanza Egresos'!$V$1:$V$65536,'[1]Balanza Egresos'!$A$1:$A$65536,$A119))</f>
        <v>#VALUE!</v>
      </c>
      <c r="I119" s="51">
        <f t="shared" si="6"/>
        <v>0</v>
      </c>
      <c r="J119" s="32"/>
      <c r="K119" s="47">
        <f>IF($P119="A",SUMIFS(K120:K$181,$A120:$A$181,LEFT($A119,$Q119)&amp;"*",$P120:$P$181,"R"),0)</f>
        <v>0</v>
      </c>
      <c r="L119" s="47">
        <f>IF($P119="A",SUMIFS(L120:L$181,$A120:$A$181,LEFT($A119,$Q119)&amp;"*",$P120:$P$181,"R"),0)</f>
        <v>0</v>
      </c>
      <c r="M119" s="47">
        <f>IF($P119="A",SUMIFS(M120:M$181,$A120:$A$181,LEFT($A119,$Q119)&amp;"*",$P120:$P$181,"R"),0)</f>
        <v>0</v>
      </c>
      <c r="N119" s="47">
        <f>IF($P119="A",SUMIFS(N120:N$181,$A120:$A$181,LEFT($A119,$Q119)&amp;"*",$P120:$P$181,"R"),0)</f>
        <v>0</v>
      </c>
      <c r="O119" s="47">
        <f>IF($P119="A",SUMIFS(O120:O$181,$A120:$A$181,LEFT($A119,$Q119)&amp;"*",$P120:$P$181,"R"),0)</f>
        <v>0</v>
      </c>
      <c r="P119" s="34" t="str">
        <f t="shared" si="7"/>
        <v>A</v>
      </c>
      <c r="Q119" s="34">
        <f t="shared" si="8"/>
        <v>3</v>
      </c>
      <c r="R119" s="35" t="e">
        <f t="shared" si="5"/>
        <v>#VALUE!</v>
      </c>
      <c r="S119" s="36"/>
      <c r="T119" s="37"/>
      <c r="U119" s="5"/>
      <c r="V119" s="32"/>
      <c r="W119" s="32"/>
      <c r="X119" s="32"/>
      <c r="Y119" s="32"/>
      <c r="Z119" s="32"/>
      <c r="AA119" s="38"/>
    </row>
    <row r="120" spans="1:27" s="39" customFormat="1" ht="15" hidden="1" x14ac:dyDescent="0.25">
      <c r="A120" s="40" t="s">
        <v>131</v>
      </c>
      <c r="B120" s="40"/>
      <c r="C120" s="41" t="str">
        <f>IFERROR(INDEX('[1]Balanza Egresos'!A$1:C$65536,MATCH(A120,'[1]Balanza Egresos'!A$1:A$65536,0),2),"SIN CUENTA")</f>
        <v>SIN CUENTA</v>
      </c>
      <c r="D120" s="42" t="e">
        <f>IF($P120="A",SUMIFS(D121:D$181,$A121:$A$181,LEFT($A120,$Q120)&amp;"*",$P121:$P$181,"R"),SUMIFS('[1]Balanza Egresos'!$F$1:$F$65536,'[1]Balanza Egresos'!$A$1:$A$65536,$A120))</f>
        <v>#VALUE!</v>
      </c>
      <c r="E120" s="42" t="e">
        <f>IF($P120="A",SUMIFS(E121:E$181,$A121:$A$181,LEFT($A120,$Q120)&amp;"*",$P121:$P$181,"R"),((H120/[1]Parametros!$E$12)*12)+$I120)</f>
        <v>#VALUE!</v>
      </c>
      <c r="F120" s="30">
        <f>IF($P120="A",SUMIFS(F121:F$181,$A121:$A$181,LEFT($A120,$Q120)&amp;"*",$P121:$P$181,"R"),K120+L120+M120+N120+O120)</f>
        <v>0</v>
      </c>
      <c r="G120" s="44"/>
      <c r="H120" s="45" t="e">
        <f>IF($P120="A",SUMIFS(H121:H$181,$A121:$A$181,LEFT($A120,$Q120)&amp;"*",$P121:$P$181,"R"),SUMIFS('[1]Balanza Egresos'!$V$1:$V$65536,'[1]Balanza Egresos'!$A$1:$A$65536,$A120))</f>
        <v>#VALUE!</v>
      </c>
      <c r="I120" s="51">
        <f t="shared" si="6"/>
        <v>0</v>
      </c>
      <c r="J120" s="32"/>
      <c r="K120" s="47">
        <f>IF($P120="A",SUMIFS(K121:K$181,$A121:$A$181,LEFT($A120,$Q120)&amp;"*",$P121:$P$181,"R"),0)</f>
        <v>0</v>
      </c>
      <c r="L120" s="47">
        <f>IF($P120="A",SUMIFS(L121:L$181,$A121:$A$181,LEFT($A120,$Q120)&amp;"*",$P121:$P$181,"R"),0)</f>
        <v>0</v>
      </c>
      <c r="M120" s="47">
        <f>IF($P120="A",SUMIFS(M121:M$181,$A121:$A$181,LEFT($A120,$Q120)&amp;"*",$P121:$P$181,"R"),0)</f>
        <v>0</v>
      </c>
      <c r="N120" s="47">
        <f>IF($P120="A",SUMIFS(N121:N$181,$A121:$A$181,LEFT($A120,$Q120)&amp;"*",$P121:$P$181,"R"),0)</f>
        <v>0</v>
      </c>
      <c r="O120" s="47">
        <f>IF($P120="A",SUMIFS(O121:O$181,$A121:$A$181,LEFT($A120,$Q120)&amp;"*",$P121:$P$181,"R"),0)</f>
        <v>0</v>
      </c>
      <c r="P120" s="34" t="str">
        <f t="shared" si="7"/>
        <v>R</v>
      </c>
      <c r="Q120" s="34">
        <f t="shared" si="8"/>
        <v>4</v>
      </c>
      <c r="R120" s="35" t="e">
        <f t="shared" si="5"/>
        <v>#VALUE!</v>
      </c>
      <c r="S120" s="36"/>
      <c r="T120" s="37"/>
      <c r="U120" s="5"/>
      <c r="V120" s="32"/>
      <c r="W120" s="32"/>
      <c r="X120" s="32"/>
      <c r="Y120" s="32"/>
      <c r="Z120" s="32"/>
      <c r="AA120" s="38"/>
    </row>
    <row r="121" spans="1:27" s="39" customFormat="1" ht="15" hidden="1" x14ac:dyDescent="0.25">
      <c r="A121" s="40" t="s">
        <v>132</v>
      </c>
      <c r="B121" s="40"/>
      <c r="C121" s="41" t="str">
        <f>IFERROR(INDEX('[1]Balanza Egresos'!A$1:C$65536,MATCH(A121,'[1]Balanza Egresos'!A$1:A$65536,0),2),"SIN CUENTA")</f>
        <v>SIN CUENTA</v>
      </c>
      <c r="D121" s="42" t="e">
        <f>IF($P121="A",SUMIFS(D122:D$181,$A122:$A$181,LEFT($A121,$Q121)&amp;"*",$P122:$P$181,"R"),SUMIFS('[1]Balanza Egresos'!$F$1:$F$65536,'[1]Balanza Egresos'!$A$1:$A$65536,$A121))</f>
        <v>#VALUE!</v>
      </c>
      <c r="E121" s="42" t="e">
        <f>IF($P121="A",SUMIFS(E122:E$181,$A122:$A$181,LEFT($A121,$Q121)&amp;"*",$P122:$P$181,"R"),((H121/[1]Parametros!$E$12)*12)+$I121)</f>
        <v>#VALUE!</v>
      </c>
      <c r="F121" s="30">
        <f>IF($P121="A",SUMIFS(F122:F$181,$A122:$A$181,LEFT($A121,$Q121)&amp;"*",$P122:$P$181,"R"),K121+L121+M121+N121+O121)</f>
        <v>0</v>
      </c>
      <c r="G121" s="44"/>
      <c r="H121" s="45" t="e">
        <f>IF($P121="A",SUMIFS(H122:H$181,$A122:$A$181,LEFT($A121,$Q121)&amp;"*",$P122:$P$181,"R"),SUMIFS('[1]Balanza Egresos'!$V$1:$V$65536,'[1]Balanza Egresos'!$A$1:$A$65536,$A121))</f>
        <v>#VALUE!</v>
      </c>
      <c r="I121" s="51">
        <f t="shared" si="6"/>
        <v>0</v>
      </c>
      <c r="J121" s="32"/>
      <c r="K121" s="47">
        <f>IF($P121="A",SUMIFS(K122:K$181,$A122:$A$181,LEFT($A121,$Q121)&amp;"*",$P122:$P$181,"R"),0)</f>
        <v>0</v>
      </c>
      <c r="L121" s="47">
        <f>IF($P121="A",SUMIFS(L122:L$181,$A122:$A$181,LEFT($A121,$Q121)&amp;"*",$P122:$P$181,"R"),0)</f>
        <v>0</v>
      </c>
      <c r="M121" s="47">
        <f>IF($P121="A",SUMIFS(M122:M$181,$A122:$A$181,LEFT($A121,$Q121)&amp;"*",$P122:$P$181,"R"),0)</f>
        <v>0</v>
      </c>
      <c r="N121" s="47">
        <f>IF($P121="A",SUMIFS(N122:N$181,$A122:$A$181,LEFT($A121,$Q121)&amp;"*",$P122:$P$181,"R"),0)</f>
        <v>0</v>
      </c>
      <c r="O121" s="47">
        <f>IF($P121="A",SUMIFS(O122:O$181,$A122:$A$181,LEFT($A121,$Q121)&amp;"*",$P122:$P$181,"R"),0)</f>
        <v>0</v>
      </c>
      <c r="P121" s="34" t="str">
        <f t="shared" si="7"/>
        <v>A</v>
      </c>
      <c r="Q121" s="34">
        <f t="shared" si="8"/>
        <v>3</v>
      </c>
      <c r="R121" s="35" t="e">
        <f t="shared" si="5"/>
        <v>#VALUE!</v>
      </c>
      <c r="S121" s="36"/>
      <c r="T121" s="37"/>
      <c r="U121" s="5"/>
      <c r="V121" s="32"/>
      <c r="W121" s="32"/>
      <c r="X121" s="32"/>
      <c r="Y121" s="32"/>
      <c r="Z121" s="32"/>
      <c r="AA121" s="38"/>
    </row>
    <row r="122" spans="1:27" s="39" customFormat="1" ht="15" hidden="1" x14ac:dyDescent="0.25">
      <c r="A122" s="40" t="s">
        <v>133</v>
      </c>
      <c r="B122" s="40"/>
      <c r="C122" s="41" t="str">
        <f>IFERROR(INDEX('[1]Balanza Egresos'!A$1:C$65536,MATCH(A122,'[1]Balanza Egresos'!A$1:A$65536,0),2),"SIN CUENTA")</f>
        <v>SIN CUENTA</v>
      </c>
      <c r="D122" s="42" t="e">
        <f>IF($P122="A",SUMIFS(D123:D$181,$A123:$A$181,LEFT($A122,$Q122)&amp;"*",$P123:$P$181,"R"),SUMIFS('[1]Balanza Egresos'!$F$1:$F$65536,'[1]Balanza Egresos'!$A$1:$A$65536,$A122))</f>
        <v>#VALUE!</v>
      </c>
      <c r="E122" s="42" t="e">
        <f>IF($P122="A",SUMIFS(E123:E$181,$A123:$A$181,LEFT($A122,$Q122)&amp;"*",$P123:$P$181,"R"),((H122/[1]Parametros!$E$12)*12)+$I122)</f>
        <v>#VALUE!</v>
      </c>
      <c r="F122" s="30">
        <f>IF($P122="A",SUMIFS(F123:F$181,$A123:$A$181,LEFT($A122,$Q122)&amp;"*",$P123:$P$181,"R"),K122+L122+M122+N122+O122)</f>
        <v>0</v>
      </c>
      <c r="G122" s="44"/>
      <c r="H122" s="45" t="e">
        <f>IF($P122="A",SUMIFS(H123:H$181,$A123:$A$181,LEFT($A122,$Q122)&amp;"*",$P123:$P$181,"R"),SUMIFS('[1]Balanza Egresos'!$V$1:$V$65536,'[1]Balanza Egresos'!$A$1:$A$65536,$A122))</f>
        <v>#VALUE!</v>
      </c>
      <c r="I122" s="51">
        <f t="shared" si="6"/>
        <v>0</v>
      </c>
      <c r="J122" s="32"/>
      <c r="K122" s="47">
        <f>IF($P122="A",SUMIFS(K123:K$181,$A123:$A$181,LEFT($A122,$Q122)&amp;"*",$P123:$P$181,"R"),0)</f>
        <v>0</v>
      </c>
      <c r="L122" s="47">
        <f>IF($P122="A",SUMIFS(L123:L$181,$A123:$A$181,LEFT($A122,$Q122)&amp;"*",$P123:$P$181,"R"),0)</f>
        <v>0</v>
      </c>
      <c r="M122" s="47">
        <f>IF($P122="A",SUMIFS(M123:M$181,$A123:$A$181,LEFT($A122,$Q122)&amp;"*",$P123:$P$181,"R"),0)</f>
        <v>0</v>
      </c>
      <c r="N122" s="47">
        <f>IF($P122="A",SUMIFS(N123:N$181,$A123:$A$181,LEFT($A122,$Q122)&amp;"*",$P123:$P$181,"R"),0)</f>
        <v>0</v>
      </c>
      <c r="O122" s="47">
        <f>IF($P122="A",SUMIFS(O123:O$181,$A123:$A$181,LEFT($A122,$Q122)&amp;"*",$P123:$P$181,"R"),0)</f>
        <v>0</v>
      </c>
      <c r="P122" s="34" t="str">
        <f t="shared" si="7"/>
        <v>R</v>
      </c>
      <c r="Q122" s="34">
        <f t="shared" si="8"/>
        <v>4</v>
      </c>
      <c r="R122" s="35" t="e">
        <f t="shared" si="5"/>
        <v>#VALUE!</v>
      </c>
      <c r="S122" s="36"/>
      <c r="T122" s="37"/>
      <c r="U122" s="5"/>
      <c r="V122" s="32"/>
      <c r="W122" s="32"/>
      <c r="X122" s="32"/>
      <c r="Y122" s="32"/>
      <c r="Z122" s="32"/>
      <c r="AA122" s="38"/>
    </row>
    <row r="123" spans="1:27" s="39" customFormat="1" ht="15" hidden="1" x14ac:dyDescent="0.25">
      <c r="A123" s="40" t="s">
        <v>134</v>
      </c>
      <c r="B123" s="40"/>
      <c r="C123" s="41" t="str">
        <f>IFERROR(INDEX('[1]Balanza Egresos'!A$1:C$65536,MATCH(A123,'[1]Balanza Egresos'!A$1:A$65536,0),2),"SIN CUENTA")</f>
        <v>SIN CUENTA</v>
      </c>
      <c r="D123" s="42" t="e">
        <f>IF($P123="A",SUMIFS(D124:D$181,$A124:$A$181,LEFT($A123,$Q123)&amp;"*",$P124:$P$181,"R"),SUMIFS('[1]Balanza Egresos'!$F$1:$F$65536,'[1]Balanza Egresos'!$A$1:$A$65536,$A123))</f>
        <v>#VALUE!</v>
      </c>
      <c r="E123" s="42" t="e">
        <f>IF($P123="A",SUMIFS(E124:E$181,$A124:$A$181,LEFT($A123,$Q123)&amp;"*",$P124:$P$181,"R"),((H123/[1]Parametros!$E$12)*12)+$I123)</f>
        <v>#VALUE!</v>
      </c>
      <c r="F123" s="30">
        <f>IF($P123="A",SUMIFS(F124:F$181,$A124:$A$181,LEFT($A123,$Q123)&amp;"*",$P124:$P$181,"R"),K123+L123+M123+N123+O123)</f>
        <v>0</v>
      </c>
      <c r="G123" s="44"/>
      <c r="H123" s="45" t="e">
        <f>IF($P123="A",SUMIFS(H124:H$181,$A124:$A$181,LEFT($A123,$Q123)&amp;"*",$P124:$P$181,"R"),SUMIFS('[1]Balanza Egresos'!$V$1:$V$65536,'[1]Balanza Egresos'!$A$1:$A$65536,$A123))</f>
        <v>#VALUE!</v>
      </c>
      <c r="I123" s="51">
        <f t="shared" si="6"/>
        <v>0</v>
      </c>
      <c r="J123" s="32"/>
      <c r="K123" s="47">
        <f>IF($P123="A",SUMIFS(K124:K$181,$A124:$A$181,LEFT($A123,$Q123)&amp;"*",$P124:$P$181,"R"),0)</f>
        <v>0</v>
      </c>
      <c r="L123" s="47">
        <f>IF($P123="A",SUMIFS(L124:L$181,$A124:$A$181,LEFT($A123,$Q123)&amp;"*",$P124:$P$181,"R"),0)</f>
        <v>0</v>
      </c>
      <c r="M123" s="47">
        <f>IF($P123="A",SUMIFS(M124:M$181,$A124:$A$181,LEFT($A123,$Q123)&amp;"*",$P124:$P$181,"R"),0)</f>
        <v>0</v>
      </c>
      <c r="N123" s="47">
        <f>IF($P123="A",SUMIFS(N124:N$181,$A124:$A$181,LEFT($A123,$Q123)&amp;"*",$P124:$P$181,"R"),0)</f>
        <v>0</v>
      </c>
      <c r="O123" s="47">
        <f>IF($P123="A",SUMIFS(O124:O$181,$A124:$A$181,LEFT($A123,$Q123)&amp;"*",$P124:$P$181,"R"),0)</f>
        <v>0</v>
      </c>
      <c r="P123" s="34" t="str">
        <f t="shared" si="7"/>
        <v>A</v>
      </c>
      <c r="Q123" s="34">
        <f t="shared" si="8"/>
        <v>3</v>
      </c>
      <c r="R123" s="35" t="e">
        <f t="shared" si="5"/>
        <v>#VALUE!</v>
      </c>
      <c r="S123" s="36"/>
      <c r="T123" s="37"/>
      <c r="U123" s="5"/>
      <c r="V123" s="32"/>
      <c r="W123" s="32"/>
      <c r="X123" s="32"/>
      <c r="Y123" s="32"/>
      <c r="Z123" s="32"/>
      <c r="AA123" s="38"/>
    </row>
    <row r="124" spans="1:27" s="39" customFormat="1" ht="15" hidden="1" x14ac:dyDescent="0.25">
      <c r="A124" s="40" t="s">
        <v>135</v>
      </c>
      <c r="B124" s="40"/>
      <c r="C124" s="41" t="str">
        <f>IFERROR(INDEX('[1]Balanza Egresos'!A$1:C$65536,MATCH(A124,'[1]Balanza Egresos'!A$1:A$65536,0),2),"SIN CUENTA")</f>
        <v>SIN CUENTA</v>
      </c>
      <c r="D124" s="42" t="e">
        <f>IF($P124="A",SUMIFS(D125:D$181,$A125:$A$181,LEFT($A124,$Q124)&amp;"*",$P125:$P$181,"R"),SUMIFS('[1]Balanza Egresos'!$F$1:$F$65536,'[1]Balanza Egresos'!$A$1:$A$65536,$A124))</f>
        <v>#VALUE!</v>
      </c>
      <c r="E124" s="42" t="e">
        <f>IF($P124="A",SUMIFS(E125:E$181,$A125:$A$181,LEFT($A124,$Q124)&amp;"*",$P125:$P$181,"R"),((H124/[1]Parametros!$E$12)*12)+$I124)</f>
        <v>#VALUE!</v>
      </c>
      <c r="F124" s="30">
        <f>IF($P124="A",SUMIFS(F125:F$181,$A125:$A$181,LEFT($A124,$Q124)&amp;"*",$P125:$P$181,"R"),K124+L124+M124+N124+O124)</f>
        <v>0</v>
      </c>
      <c r="G124" s="44"/>
      <c r="H124" s="45" t="e">
        <f>IF($P124="A",SUMIFS(H125:H$181,$A125:$A$181,LEFT($A124,$Q124)&amp;"*",$P125:$P$181,"R"),SUMIFS('[1]Balanza Egresos'!$V$1:$V$65536,'[1]Balanza Egresos'!$A$1:$A$65536,$A124))</f>
        <v>#VALUE!</v>
      </c>
      <c r="I124" s="51">
        <f t="shared" si="6"/>
        <v>0</v>
      </c>
      <c r="J124" s="32"/>
      <c r="K124" s="47">
        <f>IF($P124="A",SUMIFS(K125:K$181,$A125:$A$181,LEFT($A124,$Q124)&amp;"*",$P125:$P$181,"R"),0)</f>
        <v>0</v>
      </c>
      <c r="L124" s="47">
        <f>IF($P124="A",SUMIFS(L125:L$181,$A125:$A$181,LEFT($A124,$Q124)&amp;"*",$P125:$P$181,"R"),0)</f>
        <v>0</v>
      </c>
      <c r="M124" s="47">
        <f>IF($P124="A",SUMIFS(M125:M$181,$A125:$A$181,LEFT($A124,$Q124)&amp;"*",$P125:$P$181,"R"),0)</f>
        <v>0</v>
      </c>
      <c r="N124" s="47">
        <f>IF($P124="A",SUMIFS(N125:N$181,$A125:$A$181,LEFT($A124,$Q124)&amp;"*",$P125:$P$181,"R"),0)</f>
        <v>0</v>
      </c>
      <c r="O124" s="47">
        <f>IF($P124="A",SUMIFS(O125:O$181,$A125:$A$181,LEFT($A124,$Q124)&amp;"*",$P125:$P$181,"R"),0)</f>
        <v>0</v>
      </c>
      <c r="P124" s="34" t="str">
        <f t="shared" si="7"/>
        <v>R</v>
      </c>
      <c r="Q124" s="34">
        <f t="shared" si="8"/>
        <v>4</v>
      </c>
      <c r="R124" s="35" t="e">
        <f t="shared" si="5"/>
        <v>#VALUE!</v>
      </c>
      <c r="S124" s="36"/>
      <c r="T124" s="37"/>
      <c r="U124" s="5"/>
      <c r="V124" s="32"/>
      <c r="W124" s="32"/>
      <c r="X124" s="32"/>
      <c r="Y124" s="32"/>
      <c r="Z124" s="32"/>
      <c r="AA124" s="38"/>
    </row>
    <row r="125" spans="1:27" s="39" customFormat="1" ht="15" hidden="1" x14ac:dyDescent="0.25">
      <c r="A125" s="40" t="s">
        <v>136</v>
      </c>
      <c r="B125" s="40"/>
      <c r="C125" s="41" t="str">
        <f>IFERROR(INDEX('[1]Balanza Egresos'!A$1:C$65536,MATCH(A125,'[1]Balanza Egresos'!A$1:A$65536,0),2),"SIN CUENTA")</f>
        <v>SIN CUENTA</v>
      </c>
      <c r="D125" s="42" t="e">
        <f>IF($P125="A",SUMIFS(D126:D$181,$A126:$A$181,LEFT($A125,$Q125)&amp;"*",$P126:$P$181,"R"),SUMIFS('[1]Balanza Egresos'!$F$1:$F$65536,'[1]Balanza Egresos'!$A$1:$A$65536,$A125))</f>
        <v>#VALUE!</v>
      </c>
      <c r="E125" s="42" t="e">
        <f>IF($P125="A",SUMIFS(E126:E$181,$A126:$A$181,LEFT($A125,$Q125)&amp;"*",$P126:$P$181,"R"),((H125/[1]Parametros!$E$12)*12)+$I125)</f>
        <v>#VALUE!</v>
      </c>
      <c r="F125" s="30">
        <f>IF($P125="A",SUMIFS(F126:F$181,$A126:$A$181,LEFT($A125,$Q125)&amp;"*",$P126:$P$181,"R"),K125+L125+M125+N125+O125)</f>
        <v>0</v>
      </c>
      <c r="G125" s="44"/>
      <c r="H125" s="45" t="e">
        <f>IF($P125="A",SUMIFS(H126:H$181,$A126:$A$181,LEFT($A125,$Q125)&amp;"*",$P126:$P$181,"R"),SUMIFS('[1]Balanza Egresos'!$V$1:$V$65536,'[1]Balanza Egresos'!$A$1:$A$65536,$A125))</f>
        <v>#VALUE!</v>
      </c>
      <c r="I125" s="51">
        <f t="shared" si="6"/>
        <v>0</v>
      </c>
      <c r="J125" s="32"/>
      <c r="K125" s="47">
        <f>IF($P125="A",SUMIFS(K126:K$181,$A126:$A$181,LEFT($A125,$Q125)&amp;"*",$P126:$P$181,"R"),0)</f>
        <v>0</v>
      </c>
      <c r="L125" s="47">
        <f>IF($P125="A",SUMIFS(L126:L$181,$A126:$A$181,LEFT($A125,$Q125)&amp;"*",$P126:$P$181,"R"),0)</f>
        <v>0</v>
      </c>
      <c r="M125" s="47">
        <f>IF($P125="A",SUMIFS(M126:M$181,$A126:$A$181,LEFT($A125,$Q125)&amp;"*",$P126:$P$181,"R"),0)</f>
        <v>0</v>
      </c>
      <c r="N125" s="47">
        <f>IF($P125="A",SUMIFS(N126:N$181,$A126:$A$181,LEFT($A125,$Q125)&amp;"*",$P126:$P$181,"R"),0)</f>
        <v>0</v>
      </c>
      <c r="O125" s="47">
        <f>IF($P125="A",SUMIFS(O126:O$181,$A126:$A$181,LEFT($A125,$Q125)&amp;"*",$P126:$P$181,"R"),0)</f>
        <v>0</v>
      </c>
      <c r="P125" s="34" t="str">
        <f t="shared" si="7"/>
        <v>A</v>
      </c>
      <c r="Q125" s="34">
        <f t="shared" si="8"/>
        <v>3</v>
      </c>
      <c r="R125" s="35" t="e">
        <f t="shared" si="5"/>
        <v>#VALUE!</v>
      </c>
      <c r="S125" s="36"/>
      <c r="T125" s="37"/>
      <c r="U125" s="5"/>
      <c r="V125" s="32"/>
      <c r="W125" s="32"/>
      <c r="X125" s="32"/>
      <c r="Y125" s="32"/>
      <c r="Z125" s="32"/>
      <c r="AA125" s="38"/>
    </row>
    <row r="126" spans="1:27" s="39" customFormat="1" ht="15" hidden="1" x14ac:dyDescent="0.25">
      <c r="A126" s="40" t="s">
        <v>137</v>
      </c>
      <c r="B126" s="40"/>
      <c r="C126" s="41" t="str">
        <f>IFERROR(INDEX('[1]Balanza Egresos'!A$1:C$65536,MATCH(A126,'[1]Balanza Egresos'!A$1:A$65536,0),2),"SIN CUENTA")</f>
        <v>SIN CUENTA</v>
      </c>
      <c r="D126" s="42" t="e">
        <f>IF($P126="A",SUMIFS(D127:D$181,$A127:$A$181,LEFT($A126,$Q126)&amp;"*",$P127:$P$181,"R"),SUMIFS('[1]Balanza Egresos'!$F$1:$F$65536,'[1]Balanza Egresos'!$A$1:$A$65536,$A126))</f>
        <v>#VALUE!</v>
      </c>
      <c r="E126" s="42" t="e">
        <f>IF($P126="A",SUMIFS(E127:E$181,$A127:$A$181,LEFT($A126,$Q126)&amp;"*",$P127:$P$181,"R"),((H126/[1]Parametros!$E$12)*12)+$I126)</f>
        <v>#VALUE!</v>
      </c>
      <c r="F126" s="30">
        <f>IF($P126="A",SUMIFS(F127:F$181,$A127:$A$181,LEFT($A126,$Q126)&amp;"*",$P127:$P$181,"R"),K126+L126+M126+N126+O126)</f>
        <v>0</v>
      </c>
      <c r="G126" s="44"/>
      <c r="H126" s="45" t="e">
        <f>IF($P126="A",SUMIFS(H127:H$181,$A127:$A$181,LEFT($A126,$Q126)&amp;"*",$P127:$P$181,"R"),SUMIFS('[1]Balanza Egresos'!$V$1:$V$65536,'[1]Balanza Egresos'!$A$1:$A$65536,$A126))</f>
        <v>#VALUE!</v>
      </c>
      <c r="I126" s="51">
        <f t="shared" si="6"/>
        <v>0</v>
      </c>
      <c r="J126" s="32"/>
      <c r="K126" s="47">
        <f>IF($P126="A",SUMIFS(K127:K$181,$A127:$A$181,LEFT($A126,$Q126)&amp;"*",$P127:$P$181,"R"),0)</f>
        <v>0</v>
      </c>
      <c r="L126" s="47">
        <f>IF($P126="A",SUMIFS(L127:L$181,$A127:$A$181,LEFT($A126,$Q126)&amp;"*",$P127:$P$181,"R"),0)</f>
        <v>0</v>
      </c>
      <c r="M126" s="47">
        <f>IF($P126="A",SUMIFS(M127:M$181,$A127:$A$181,LEFT($A126,$Q126)&amp;"*",$P127:$P$181,"R"),0)</f>
        <v>0</v>
      </c>
      <c r="N126" s="47">
        <f>IF($P126="A",SUMIFS(N127:N$181,$A127:$A$181,LEFT($A126,$Q126)&amp;"*",$P127:$P$181,"R"),0)</f>
        <v>0</v>
      </c>
      <c r="O126" s="47">
        <f>IF($P126="A",SUMIFS(O127:O$181,$A127:$A$181,LEFT($A126,$Q126)&amp;"*",$P127:$P$181,"R"),0)</f>
        <v>0</v>
      </c>
      <c r="P126" s="34" t="str">
        <f t="shared" si="7"/>
        <v>R</v>
      </c>
      <c r="Q126" s="34">
        <f t="shared" si="8"/>
        <v>4</v>
      </c>
      <c r="R126" s="35" t="e">
        <f t="shared" si="5"/>
        <v>#VALUE!</v>
      </c>
      <c r="S126" s="36"/>
      <c r="T126" s="37"/>
      <c r="U126" s="5"/>
      <c r="V126" s="32"/>
      <c r="W126" s="32"/>
      <c r="X126" s="32"/>
      <c r="Y126" s="32"/>
      <c r="Z126" s="32"/>
      <c r="AA126" s="38"/>
    </row>
    <row r="127" spans="1:27" s="39" customFormat="1" ht="15" hidden="1" x14ac:dyDescent="0.25">
      <c r="A127" s="40" t="s">
        <v>138</v>
      </c>
      <c r="B127" s="40"/>
      <c r="C127" s="41" t="str">
        <f>IFERROR(INDEX('[1]Balanza Egresos'!A$1:C$65536,MATCH(A127,'[1]Balanza Egresos'!A$1:A$65536,0),2),"SIN CUENTA")</f>
        <v>SIN CUENTA</v>
      </c>
      <c r="D127" s="42" t="e">
        <f>IF($P127="A",SUMIFS(D128:D$181,$A128:$A$181,LEFT($A127,$Q127)&amp;"*",$P128:$P$181,"R"),SUMIFS('[1]Balanza Egresos'!$F$1:$F$65536,'[1]Balanza Egresos'!$A$1:$A$65536,$A127))</f>
        <v>#VALUE!</v>
      </c>
      <c r="E127" s="42" t="e">
        <f>IF($P127="A",SUMIFS(E128:E$181,$A128:$A$181,LEFT($A127,$Q127)&amp;"*",$P128:$P$181,"R"),((H127/[1]Parametros!$E$12)*12)+$I127)</f>
        <v>#VALUE!</v>
      </c>
      <c r="F127" s="30">
        <f>IF($P127="A",SUMIFS(F128:F$181,$A128:$A$181,LEFT($A127,$Q127)&amp;"*",$P128:$P$181,"R"),K127+L127+M127+N127+O127)</f>
        <v>0</v>
      </c>
      <c r="G127" s="44"/>
      <c r="H127" s="45" t="e">
        <f>IF($P127="A",SUMIFS(H128:H$181,$A128:$A$181,LEFT($A127,$Q127)&amp;"*",$P128:$P$181,"R"),SUMIFS('[1]Balanza Egresos'!$V$1:$V$65536,'[1]Balanza Egresos'!$A$1:$A$65536,$A127))</f>
        <v>#VALUE!</v>
      </c>
      <c r="I127" s="51">
        <f t="shared" si="6"/>
        <v>0</v>
      </c>
      <c r="J127" s="32"/>
      <c r="K127" s="47">
        <f>IF($P127="A",SUMIFS(K128:K$181,$A128:$A$181,LEFT($A127,$Q127)&amp;"*",$P128:$P$181,"R"),0)</f>
        <v>0</v>
      </c>
      <c r="L127" s="47">
        <f>IF($P127="A",SUMIFS(L128:L$181,$A128:$A$181,LEFT($A127,$Q127)&amp;"*",$P128:$P$181,"R"),0)</f>
        <v>0</v>
      </c>
      <c r="M127" s="47">
        <f>IF($P127="A",SUMIFS(M128:M$181,$A128:$A$181,LEFT($A127,$Q127)&amp;"*",$P128:$P$181,"R"),0)</f>
        <v>0</v>
      </c>
      <c r="N127" s="47">
        <f>IF($P127="A",SUMIFS(N128:N$181,$A128:$A$181,LEFT($A127,$Q127)&amp;"*",$P128:$P$181,"R"),0)</f>
        <v>0</v>
      </c>
      <c r="O127" s="47">
        <f>IF($P127="A",SUMIFS(O128:O$181,$A128:$A$181,LEFT($A127,$Q127)&amp;"*",$P128:$P$181,"R"),0)</f>
        <v>0</v>
      </c>
      <c r="P127" s="34" t="str">
        <f t="shared" si="7"/>
        <v>A</v>
      </c>
      <c r="Q127" s="34">
        <f t="shared" si="8"/>
        <v>3</v>
      </c>
      <c r="R127" s="35" t="e">
        <f t="shared" si="5"/>
        <v>#VALUE!</v>
      </c>
      <c r="S127" s="36"/>
      <c r="T127" s="37"/>
      <c r="U127" s="5"/>
      <c r="V127" s="32"/>
      <c r="W127" s="32"/>
      <c r="X127" s="32"/>
      <c r="Y127" s="32"/>
      <c r="Z127" s="32"/>
      <c r="AA127" s="38"/>
    </row>
    <row r="128" spans="1:27" s="39" customFormat="1" ht="15" hidden="1" x14ac:dyDescent="0.25">
      <c r="A128" s="40" t="s">
        <v>139</v>
      </c>
      <c r="B128" s="40"/>
      <c r="C128" s="41" t="str">
        <f>IFERROR(INDEX('[1]Balanza Egresos'!A$1:C$65536,MATCH(A128,'[1]Balanza Egresos'!A$1:A$65536,0),2),"SIN CUENTA")</f>
        <v>SIN CUENTA</v>
      </c>
      <c r="D128" s="42" t="e">
        <f>IF($P128="A",SUMIFS(D129:D$181,$A129:$A$181,LEFT($A128,$Q128)&amp;"*",$P129:$P$181,"R"),SUMIFS('[1]Balanza Egresos'!$F$1:$F$65536,'[1]Balanza Egresos'!$A$1:$A$65536,$A128))</f>
        <v>#VALUE!</v>
      </c>
      <c r="E128" s="42" t="e">
        <f>IF($P128="A",SUMIFS(E129:E$181,$A129:$A$181,LEFT($A128,$Q128)&amp;"*",$P129:$P$181,"R"),((H128/[1]Parametros!$E$12)*12)+$I128)</f>
        <v>#VALUE!</v>
      </c>
      <c r="F128" s="30">
        <f>IF($P128="A",SUMIFS(F129:F$181,$A129:$A$181,LEFT($A128,$Q128)&amp;"*",$P129:$P$181,"R"),K128+L128+M128+N128+O128)</f>
        <v>0</v>
      </c>
      <c r="G128" s="44"/>
      <c r="H128" s="45" t="e">
        <f>IF($P128="A",SUMIFS(H129:H$181,$A129:$A$181,LEFT($A128,$Q128)&amp;"*",$P129:$P$181,"R"),SUMIFS('[1]Balanza Egresos'!$V$1:$V$65536,'[1]Balanza Egresos'!$A$1:$A$65536,$A128))</f>
        <v>#VALUE!</v>
      </c>
      <c r="I128" s="51">
        <f t="shared" si="6"/>
        <v>0</v>
      </c>
      <c r="J128" s="32"/>
      <c r="K128" s="47">
        <f>IF($P128="A",SUMIFS(K129:K$181,$A129:$A$181,LEFT($A128,$Q128)&amp;"*",$P129:$P$181,"R"),0)</f>
        <v>0</v>
      </c>
      <c r="L128" s="47">
        <f>IF($P128="A",SUMIFS(L129:L$181,$A129:$A$181,LEFT($A128,$Q128)&amp;"*",$P129:$P$181,"R"),0)</f>
        <v>0</v>
      </c>
      <c r="M128" s="47">
        <f>IF($P128="A",SUMIFS(M129:M$181,$A129:$A$181,LEFT($A128,$Q128)&amp;"*",$P129:$P$181,"R"),0)</f>
        <v>0</v>
      </c>
      <c r="N128" s="47">
        <f>IF($P128="A",SUMIFS(N129:N$181,$A129:$A$181,LEFT($A128,$Q128)&amp;"*",$P129:$P$181,"R"),0)</f>
        <v>0</v>
      </c>
      <c r="O128" s="47">
        <f>IF($P128="A",SUMIFS(O129:O$181,$A129:$A$181,LEFT($A128,$Q128)&amp;"*",$P129:$P$181,"R"),0)</f>
        <v>0</v>
      </c>
      <c r="P128" s="34" t="str">
        <f t="shared" si="7"/>
        <v>R</v>
      </c>
      <c r="Q128" s="34">
        <f t="shared" si="8"/>
        <v>4</v>
      </c>
      <c r="R128" s="35" t="e">
        <f t="shared" si="5"/>
        <v>#VALUE!</v>
      </c>
      <c r="S128" s="36"/>
      <c r="T128" s="37"/>
      <c r="U128" s="5"/>
      <c r="V128" s="32"/>
      <c r="W128" s="32"/>
      <c r="X128" s="32"/>
      <c r="Y128" s="32"/>
      <c r="Z128" s="32"/>
      <c r="AA128" s="38"/>
    </row>
    <row r="129" spans="1:27" s="39" customFormat="1" ht="15" hidden="1" x14ac:dyDescent="0.25">
      <c r="A129" s="40" t="s">
        <v>140</v>
      </c>
      <c r="B129" s="40"/>
      <c r="C129" s="41" t="str">
        <f>IFERROR(INDEX('[1]Balanza Egresos'!A$1:C$65536,MATCH(A129,'[1]Balanza Egresos'!A$1:A$65536,0),2),"SIN CUENTA")</f>
        <v>SIN CUENTA</v>
      </c>
      <c r="D129" s="42" t="e">
        <f>IF($P129="A",SUMIFS(D130:D$181,$A130:$A$181,LEFT($A129,$Q129)&amp;"*",$P130:$P$181,"R"),SUMIFS('[1]Balanza Egresos'!$F$1:$F$65536,'[1]Balanza Egresos'!$A$1:$A$65536,$A129))</f>
        <v>#VALUE!</v>
      </c>
      <c r="E129" s="42" t="e">
        <f>IF($P129="A",SUMIFS(E130:E$181,$A130:$A$181,LEFT($A129,$Q129)&amp;"*",$P130:$P$181,"R"),((H129/[1]Parametros!$E$12)*12)+$I129)</f>
        <v>#VALUE!</v>
      </c>
      <c r="F129" s="30">
        <f>IF($P129="A",SUMIFS(F130:F$181,$A130:$A$181,LEFT($A129,$Q129)&amp;"*",$P130:$P$181,"R"),K129+L129+M129+N129+O129)</f>
        <v>0</v>
      </c>
      <c r="G129" s="44"/>
      <c r="H129" s="45" t="e">
        <f>IF($P129="A",SUMIFS(H130:H$181,$A130:$A$181,LEFT($A129,$Q129)&amp;"*",$P130:$P$181,"R"),SUMIFS('[1]Balanza Egresos'!$V$1:$V$65536,'[1]Balanza Egresos'!$A$1:$A$65536,$A129))</f>
        <v>#VALUE!</v>
      </c>
      <c r="I129" s="51">
        <f t="shared" si="6"/>
        <v>0</v>
      </c>
      <c r="J129" s="32"/>
      <c r="K129" s="47">
        <f>IF($P129="A",SUMIFS(K130:K$181,$A130:$A$181,LEFT($A129,$Q129)&amp;"*",$P130:$P$181,"R"),0)</f>
        <v>0</v>
      </c>
      <c r="L129" s="47">
        <f>IF($P129="A",SUMIFS(L130:L$181,$A130:$A$181,LEFT($A129,$Q129)&amp;"*",$P130:$P$181,"R"),0)</f>
        <v>0</v>
      </c>
      <c r="M129" s="47">
        <f>IF($P129="A",SUMIFS(M130:M$181,$A130:$A$181,LEFT($A129,$Q129)&amp;"*",$P130:$P$181,"R"),0)</f>
        <v>0</v>
      </c>
      <c r="N129" s="47">
        <f>IF($P129="A",SUMIFS(N130:N$181,$A130:$A$181,LEFT($A129,$Q129)&amp;"*",$P130:$P$181,"R"),0)</f>
        <v>0</v>
      </c>
      <c r="O129" s="47">
        <f>IF($P129="A",SUMIFS(O130:O$181,$A130:$A$181,LEFT($A129,$Q129)&amp;"*",$P130:$P$181,"R"),0)</f>
        <v>0</v>
      </c>
      <c r="P129" s="34" t="str">
        <f t="shared" si="7"/>
        <v>A</v>
      </c>
      <c r="Q129" s="34">
        <f t="shared" si="8"/>
        <v>3</v>
      </c>
      <c r="R129" s="35" t="e">
        <f t="shared" si="5"/>
        <v>#VALUE!</v>
      </c>
      <c r="S129" s="36"/>
      <c r="T129" s="37"/>
      <c r="U129" s="5"/>
      <c r="V129" s="32"/>
      <c r="W129" s="32"/>
      <c r="X129" s="32"/>
      <c r="Y129" s="32"/>
      <c r="Z129" s="32"/>
      <c r="AA129" s="38"/>
    </row>
    <row r="130" spans="1:27" s="39" customFormat="1" ht="15" hidden="1" x14ac:dyDescent="0.25">
      <c r="A130" s="40" t="s">
        <v>141</v>
      </c>
      <c r="B130" s="40"/>
      <c r="C130" s="41" t="str">
        <f>IFERROR(INDEX('[1]Balanza Egresos'!A$1:C$65536,MATCH(A130,'[1]Balanza Egresos'!A$1:A$65536,0),2),"SIN CUENTA")</f>
        <v>SIN CUENTA</v>
      </c>
      <c r="D130" s="42" t="e">
        <f>IF($P130="A",SUMIFS(D131:D$181,$A131:$A$181,LEFT($A130,$Q130)&amp;"*",$P131:$P$181,"R"),SUMIFS('[1]Balanza Egresos'!$F$1:$F$65536,'[1]Balanza Egresos'!$A$1:$A$65536,$A130))</f>
        <v>#VALUE!</v>
      </c>
      <c r="E130" s="42" t="e">
        <f>IF($P130="A",SUMIFS(E131:E$181,$A131:$A$181,LEFT($A130,$Q130)&amp;"*",$P131:$P$181,"R"),((H130/[1]Parametros!$E$12)*12)+$I130)</f>
        <v>#VALUE!</v>
      </c>
      <c r="F130" s="30">
        <f>IF($P130="A",SUMIFS(F131:F$181,$A131:$A$181,LEFT($A130,$Q130)&amp;"*",$P131:$P$181,"R"),K130+L130+M130+N130+O130)</f>
        <v>0</v>
      </c>
      <c r="G130" s="44"/>
      <c r="H130" s="45" t="e">
        <f>IF($P130="A",SUMIFS(H131:H$181,$A131:$A$181,LEFT($A130,$Q130)&amp;"*",$P131:$P$181,"R"),SUMIFS('[1]Balanza Egresos'!$V$1:$V$65536,'[1]Balanza Egresos'!$A$1:$A$65536,$A130))</f>
        <v>#VALUE!</v>
      </c>
      <c r="I130" s="51">
        <f t="shared" si="6"/>
        <v>0</v>
      </c>
      <c r="J130" s="32"/>
      <c r="K130" s="47">
        <f>IF($P130="A",SUMIFS(K131:K$181,$A131:$A$181,LEFT($A130,$Q130)&amp;"*",$P131:$P$181,"R"),0)</f>
        <v>0</v>
      </c>
      <c r="L130" s="47">
        <f>IF($P130="A",SUMIFS(L131:L$181,$A131:$A$181,LEFT($A130,$Q130)&amp;"*",$P131:$P$181,"R"),0)</f>
        <v>0</v>
      </c>
      <c r="M130" s="47">
        <f>IF($P130="A",SUMIFS(M131:M$181,$A131:$A$181,LEFT($A130,$Q130)&amp;"*",$P131:$P$181,"R"),0)</f>
        <v>0</v>
      </c>
      <c r="N130" s="47">
        <f>IF($P130="A",SUMIFS(N131:N$181,$A131:$A$181,LEFT($A130,$Q130)&amp;"*",$P131:$P$181,"R"),0)</f>
        <v>0</v>
      </c>
      <c r="O130" s="47">
        <f>IF($P130="A",SUMIFS(O131:O$181,$A131:$A$181,LEFT($A130,$Q130)&amp;"*",$P131:$P$181,"R"),0)</f>
        <v>0</v>
      </c>
      <c r="P130" s="34" t="str">
        <f t="shared" si="7"/>
        <v>R</v>
      </c>
      <c r="Q130" s="34">
        <f t="shared" si="8"/>
        <v>4</v>
      </c>
      <c r="R130" s="35" t="e">
        <f t="shared" si="5"/>
        <v>#VALUE!</v>
      </c>
      <c r="S130" s="36"/>
      <c r="T130" s="37"/>
      <c r="U130" s="5"/>
      <c r="V130" s="32"/>
      <c r="W130" s="32"/>
      <c r="X130" s="32"/>
      <c r="Y130" s="32"/>
      <c r="Z130" s="32"/>
      <c r="AA130" s="38"/>
    </row>
    <row r="131" spans="1:27" s="39" customFormat="1" ht="15" x14ac:dyDescent="0.25">
      <c r="A131" s="40" t="s">
        <v>142</v>
      </c>
      <c r="B131" s="40"/>
      <c r="C131" s="41" t="str">
        <f>IFERROR(INDEX('[1]Balanza Egresos'!A$1:C$65536,MATCH(A131,'[1]Balanza Egresos'!A$1:A$65536,0),2),"SIN CUENTA")</f>
        <v>INVERSIÓN PÚBLICA</v>
      </c>
      <c r="D131" s="42">
        <v>4226206.37</v>
      </c>
      <c r="E131" s="42">
        <v>1252964.1299999999</v>
      </c>
      <c r="F131" s="30">
        <f>IF($P131="A",SUMIFS(F132:F$181,$A132:$A$181,LEFT($A131,$Q131)&amp;"*",$P132:$P$181,"R"),K131+L131+M131+N131+O131)</f>
        <v>4197401.6000000006</v>
      </c>
      <c r="G131" s="44"/>
      <c r="H131" s="45" t="e">
        <f>IF($P131="A",SUMIFS(H132:H$181,$A132:$A$181,LEFT($A131,$Q131)&amp;"*",$P132:$P$181,"R"),SUMIFS('[1]Balanza Egresos'!$V$1:$V$65536,'[1]Balanza Egresos'!$A$1:$A$65536,$A131))</f>
        <v>#VALUE!</v>
      </c>
      <c r="I131" s="51">
        <f t="shared" si="6"/>
        <v>0</v>
      </c>
      <c r="J131" s="32"/>
      <c r="K131" s="47">
        <f>IF($P131="A",SUMIFS(K132:K$181,$A132:$A$181,LEFT($A131,$Q131)&amp;"*",$P132:$P$181,"R"),0)</f>
        <v>0</v>
      </c>
      <c r="L131" s="47">
        <f>IF($P131="A",SUMIFS(L132:L$181,$A132:$A$181,LEFT($A131,$Q131)&amp;"*",$P132:$P$181,"R"),0)</f>
        <v>0</v>
      </c>
      <c r="M131" s="47">
        <f>IF($P131="A",SUMIFS(M132:M$181,$A132:$A$181,LEFT($A131,$Q131)&amp;"*",$P132:$P$181,"R"),0)</f>
        <v>4197401.6000000006</v>
      </c>
      <c r="N131" s="47">
        <f>IF($P131="A",SUMIFS(N132:N$181,$A132:$A$181,LEFT($A131,$Q131)&amp;"*",$P132:$P$181,"R"),0)</f>
        <v>0</v>
      </c>
      <c r="O131" s="47">
        <f>IF($P131="A",SUMIFS(O132:O$181,$A132:$A$181,LEFT($A131,$Q131)&amp;"*",$P132:$P$181,"R"),0)</f>
        <v>0</v>
      </c>
      <c r="P131" s="34" t="str">
        <f t="shared" si="7"/>
        <v>A</v>
      </c>
      <c r="Q131" s="34">
        <f t="shared" si="8"/>
        <v>1</v>
      </c>
      <c r="R131" s="35" t="e">
        <f t="shared" si="5"/>
        <v>#VALUE!</v>
      </c>
      <c r="S131" s="36"/>
      <c r="T131" s="37"/>
      <c r="U131" s="5"/>
      <c r="V131" s="32"/>
      <c r="W131" s="32"/>
      <c r="X131" s="32"/>
      <c r="Y131" s="32"/>
      <c r="Z131" s="32"/>
      <c r="AA131" s="38"/>
    </row>
    <row r="132" spans="1:27" s="39" customFormat="1" ht="15" hidden="1" x14ac:dyDescent="0.25">
      <c r="A132" s="40" t="s">
        <v>143</v>
      </c>
      <c r="B132" s="40"/>
      <c r="C132" s="41" t="str">
        <f>IFERROR(INDEX('[1]Balanza Egresos'!A$1:C$65536,MATCH(A132,'[1]Balanza Egresos'!A$1:A$65536,0),2),"SIN CUENTA")</f>
        <v>SIN CUENTA</v>
      </c>
      <c r="D132" s="42" t="e">
        <f>IF($P132="A",SUMIFS(D133:D$181,$A133:$A$181,LEFT($A132,$Q132)&amp;"*",$P133:$P$181,"R"),SUMIFS('[1]Balanza Egresos'!$F$1:$F$65536,'[1]Balanza Egresos'!$A$1:$A$65536,$A132))</f>
        <v>#VALUE!</v>
      </c>
      <c r="E132" s="42" t="e">
        <f>IF($P132="A",SUMIFS(E133:E$181,$A133:$A$181,LEFT($A132,$Q132)&amp;"*",$P133:$P$181,"R"),((H132/[1]Parametros!$E$12)*12)+$I132)</f>
        <v>#VALUE!</v>
      </c>
      <c r="F132" s="30">
        <f>IF($P132="A",SUMIFS(F133:F$181,$A133:$A$181,LEFT($A132,$Q132)&amp;"*",$P133:$P$181,"R"),K132+L132+M132+N132+O132)</f>
        <v>0</v>
      </c>
      <c r="G132" s="44"/>
      <c r="H132" s="45" t="e">
        <f>IF($P132="A",SUMIFS(H133:H$181,$A133:$A$181,LEFT($A132,$Q132)&amp;"*",$P133:$P$181,"R"),SUMIFS('[1]Balanza Egresos'!$V$1:$V$65536,'[1]Balanza Egresos'!$A$1:$A$65536,$A132))</f>
        <v>#VALUE!</v>
      </c>
      <c r="I132" s="51">
        <f t="shared" si="6"/>
        <v>0</v>
      </c>
      <c r="J132" s="32"/>
      <c r="K132" s="47">
        <f>IF($P132="A",SUMIFS(K133:K$181,$A133:$A$181,LEFT($A132,$Q132)&amp;"*",$P133:$P$181,"R"),0)</f>
        <v>0</v>
      </c>
      <c r="L132" s="47">
        <f>IF($P132="A",SUMIFS(L133:L$181,$A133:$A$181,LEFT($A132,$Q132)&amp;"*",$P133:$P$181,"R"),0)</f>
        <v>0</v>
      </c>
      <c r="M132" s="47">
        <f>IF($P132="A",SUMIFS(M133:M$181,$A133:$A$181,LEFT($A132,$Q132)&amp;"*",$P133:$P$181,"R"),0)</f>
        <v>0</v>
      </c>
      <c r="N132" s="47">
        <f>IF($P132="A",SUMIFS(N133:N$181,$A133:$A$181,LEFT($A132,$Q132)&amp;"*",$P133:$P$181,"R"),0)</f>
        <v>0</v>
      </c>
      <c r="O132" s="47">
        <f>IF($P132="A",SUMIFS(O133:O$181,$A133:$A$181,LEFT($A132,$Q132)&amp;"*",$P133:$P$181,"R"),0)</f>
        <v>0</v>
      </c>
      <c r="P132" s="34" t="str">
        <f t="shared" si="7"/>
        <v>A</v>
      </c>
      <c r="Q132" s="34">
        <f t="shared" si="8"/>
        <v>2</v>
      </c>
      <c r="R132" s="35" t="e">
        <f t="shared" si="5"/>
        <v>#VALUE!</v>
      </c>
      <c r="S132" s="36"/>
      <c r="T132" s="37"/>
      <c r="U132" s="5"/>
      <c r="V132" s="32"/>
      <c r="W132" s="32"/>
      <c r="X132" s="32"/>
      <c r="Y132" s="32"/>
      <c r="Z132" s="32"/>
      <c r="AA132" s="38"/>
    </row>
    <row r="133" spans="1:27" s="39" customFormat="1" ht="15" hidden="1" x14ac:dyDescent="0.25">
      <c r="A133" s="40" t="s">
        <v>144</v>
      </c>
      <c r="B133" s="40"/>
      <c r="C133" s="41" t="str">
        <f>IFERROR(INDEX('[1]Balanza Egresos'!A$1:C$65536,MATCH(A133,'[1]Balanza Egresos'!A$1:A$65536,0),2),"SIN CUENTA")</f>
        <v>SIN CUENTA</v>
      </c>
      <c r="D133" s="42" t="e">
        <f>IF($P133="A",SUMIFS(D134:D$181,$A134:$A$181,LEFT($A133,$Q133)&amp;"*",$P134:$P$181,"R"),SUMIFS('[1]Balanza Egresos'!$F$1:$F$65536,'[1]Balanza Egresos'!$A$1:$A$65536,$A133))</f>
        <v>#VALUE!</v>
      </c>
      <c r="E133" s="42" t="e">
        <f>IF($P133="A",SUMIFS(E134:E$181,$A134:$A$181,LEFT($A133,$Q133)&amp;"*",$P134:$P$181,"R"),((H133/[1]Parametros!$E$12)*12)+$I133)</f>
        <v>#VALUE!</v>
      </c>
      <c r="F133" s="30">
        <f>IF($P133="A",SUMIFS(F134:F$181,$A134:$A$181,LEFT($A133,$Q133)&amp;"*",$P134:$P$181,"R"),K133+L133+M133+N133+O133)</f>
        <v>0</v>
      </c>
      <c r="G133" s="44"/>
      <c r="H133" s="45" t="e">
        <f>IF($P133="A",SUMIFS(H134:H$181,$A134:$A$181,LEFT($A133,$Q133)&amp;"*",$P134:$P$181,"R"),SUMIFS('[1]Balanza Egresos'!$V$1:$V$65536,'[1]Balanza Egresos'!$A$1:$A$65536,$A133))</f>
        <v>#VALUE!</v>
      </c>
      <c r="I133" s="51">
        <f t="shared" si="6"/>
        <v>0</v>
      </c>
      <c r="J133" s="32"/>
      <c r="K133" s="47">
        <f>IF($P133="A",SUMIFS(K134:K$181,$A134:$A$181,LEFT($A133,$Q133)&amp;"*",$P134:$P$181,"R"),0)</f>
        <v>0</v>
      </c>
      <c r="L133" s="47">
        <f>IF($P133="A",SUMIFS(L134:L$181,$A134:$A$181,LEFT($A133,$Q133)&amp;"*",$P134:$P$181,"R"),0)</f>
        <v>0</v>
      </c>
      <c r="M133" s="47">
        <f>IF($P133="A",SUMIFS(M134:M$181,$A134:$A$181,LEFT($A133,$Q133)&amp;"*",$P134:$P$181,"R"),0)</f>
        <v>0</v>
      </c>
      <c r="N133" s="47">
        <f>IF($P133="A",SUMIFS(N134:N$181,$A134:$A$181,LEFT($A133,$Q133)&amp;"*",$P134:$P$181,"R"),0)</f>
        <v>0</v>
      </c>
      <c r="O133" s="47">
        <f>IF($P133="A",SUMIFS(O134:O$181,$A134:$A$181,LEFT($A133,$Q133)&amp;"*",$P134:$P$181,"R"),0)</f>
        <v>0</v>
      </c>
      <c r="P133" s="34" t="str">
        <f t="shared" si="7"/>
        <v>A</v>
      </c>
      <c r="Q133" s="34">
        <f t="shared" si="8"/>
        <v>3</v>
      </c>
      <c r="R133" s="35" t="e">
        <f t="shared" si="5"/>
        <v>#VALUE!</v>
      </c>
      <c r="S133" s="36"/>
      <c r="T133" s="37"/>
      <c r="U133" s="5"/>
      <c r="V133" s="32"/>
      <c r="W133" s="32"/>
      <c r="X133" s="32"/>
      <c r="Y133" s="32"/>
      <c r="Z133" s="32"/>
      <c r="AA133" s="38"/>
    </row>
    <row r="134" spans="1:27" s="39" customFormat="1" ht="15" hidden="1" x14ac:dyDescent="0.25">
      <c r="A134" s="40" t="s">
        <v>145</v>
      </c>
      <c r="B134" s="40"/>
      <c r="C134" s="41" t="str">
        <f>IFERROR(INDEX('[1]Balanza Egresos'!A$1:C$65536,MATCH(A134,'[1]Balanza Egresos'!A$1:A$65536,0),2),"SIN CUENTA")</f>
        <v>SIN CUENTA</v>
      </c>
      <c r="D134" s="42" t="e">
        <f>IF($P134="A",SUMIFS(D135:D$181,$A135:$A$181,LEFT($A134,$Q134)&amp;"*",$P135:$P$181,"R"),SUMIFS('[1]Balanza Egresos'!$F$1:$F$65536,'[1]Balanza Egresos'!$A$1:$A$65536,$A134))</f>
        <v>#VALUE!</v>
      </c>
      <c r="E134" s="42" t="e">
        <f>IF($P134="A",SUMIFS(E135:E$181,$A135:$A$181,LEFT($A134,$Q134)&amp;"*",$P135:$P$181,"R"),((H134/[1]Parametros!$E$12)*12)+$I134)</f>
        <v>#VALUE!</v>
      </c>
      <c r="F134" s="30">
        <f>IF($P134="A",SUMIFS(F135:F$181,$A135:$A$181,LEFT($A134,$Q134)&amp;"*",$P135:$P$181,"R"),K134+L134+M134+N134+O134)</f>
        <v>0</v>
      </c>
      <c r="G134" s="44"/>
      <c r="H134" s="45" t="e">
        <f>IF($P134="A",SUMIFS(H135:H$181,$A135:$A$181,LEFT($A134,$Q134)&amp;"*",$P135:$P$181,"R"),SUMIFS('[1]Balanza Egresos'!$V$1:$V$65536,'[1]Balanza Egresos'!$A$1:$A$65536,$A134))</f>
        <v>#VALUE!</v>
      </c>
      <c r="I134" s="51">
        <f t="shared" si="6"/>
        <v>0</v>
      </c>
      <c r="J134" s="32"/>
      <c r="K134" s="47">
        <f>IF($P134="A",SUMIFS(K135:K$181,$A135:$A$181,LEFT($A134,$Q134)&amp;"*",$P135:$P$181,"R"),0)</f>
        <v>0</v>
      </c>
      <c r="L134" s="47">
        <f>IF($P134="A",SUMIFS(L135:L$181,$A135:$A$181,LEFT($A134,$Q134)&amp;"*",$P135:$P$181,"R"),0)</f>
        <v>0</v>
      </c>
      <c r="M134" s="47">
        <f>IF($P134="A",SUMIFS(M135:M$181,$A135:$A$181,LEFT($A134,$Q134)&amp;"*",$P135:$P$181,"R"),0)</f>
        <v>0</v>
      </c>
      <c r="N134" s="47">
        <f>IF($P134="A",SUMIFS(N135:N$181,$A135:$A$181,LEFT($A134,$Q134)&amp;"*",$P135:$P$181,"R"),0)</f>
        <v>0</v>
      </c>
      <c r="O134" s="47">
        <f>IF($P134="A",SUMIFS(O135:O$181,$A135:$A$181,LEFT($A134,$Q134)&amp;"*",$P135:$P$181,"R"),0)</f>
        <v>0</v>
      </c>
      <c r="P134" s="34" t="str">
        <f t="shared" si="7"/>
        <v>R</v>
      </c>
      <c r="Q134" s="34">
        <f t="shared" si="8"/>
        <v>4</v>
      </c>
      <c r="R134" s="35" t="e">
        <f t="shared" si="5"/>
        <v>#VALUE!</v>
      </c>
      <c r="S134" s="36"/>
      <c r="T134" s="37"/>
      <c r="U134" s="5"/>
      <c r="V134" s="32"/>
      <c r="W134" s="32"/>
      <c r="X134" s="32"/>
      <c r="Y134" s="32"/>
      <c r="Z134" s="32"/>
      <c r="AA134" s="38"/>
    </row>
    <row r="135" spans="1:27" s="39" customFormat="1" ht="15" hidden="1" x14ac:dyDescent="0.25">
      <c r="A135" s="40" t="s">
        <v>146</v>
      </c>
      <c r="B135" s="40"/>
      <c r="C135" s="41" t="str">
        <f>IFERROR(INDEX('[1]Balanza Egresos'!A$1:C$65536,MATCH(A135,'[1]Balanza Egresos'!A$1:A$65536,0),2),"SIN CUENTA")</f>
        <v>SIN CUENTA</v>
      </c>
      <c r="D135" s="42" t="e">
        <f>IF($P135="A",SUMIFS(D136:D$181,$A136:$A$181,LEFT($A135,$Q135)&amp;"*",$P136:$P$181,"R"),SUMIFS('[1]Balanza Egresos'!$F$1:$F$65536,'[1]Balanza Egresos'!$A$1:$A$65536,$A135))</f>
        <v>#VALUE!</v>
      </c>
      <c r="E135" s="42" t="e">
        <f>IF($P135="A",SUMIFS(E136:E$181,$A136:$A$181,LEFT($A135,$Q135)&amp;"*",$P136:$P$181,"R"),((H135/[1]Parametros!$E$12)*12)+$I135)</f>
        <v>#VALUE!</v>
      </c>
      <c r="F135" s="30">
        <f>IF($P135="A",SUMIFS(F136:F$181,$A136:$A$181,LEFT($A135,$Q135)&amp;"*",$P136:$P$181,"R"),K135+L135+M135+N135+O135)</f>
        <v>0</v>
      </c>
      <c r="G135" s="44"/>
      <c r="H135" s="45" t="e">
        <f>IF($P135="A",SUMIFS(H136:H$181,$A136:$A$181,LEFT($A135,$Q135)&amp;"*",$P136:$P$181,"R"),SUMIFS('[1]Balanza Egresos'!$V$1:$V$65536,'[1]Balanza Egresos'!$A$1:$A$65536,$A135))</f>
        <v>#VALUE!</v>
      </c>
      <c r="I135" s="51">
        <f t="shared" si="6"/>
        <v>0</v>
      </c>
      <c r="J135" s="32"/>
      <c r="K135" s="47">
        <f>IF($P135="A",SUMIFS(K136:K$181,$A136:$A$181,LEFT($A135,$Q135)&amp;"*",$P136:$P$181,"R"),0)</f>
        <v>0</v>
      </c>
      <c r="L135" s="47">
        <f>IF($P135="A",SUMIFS(L136:L$181,$A136:$A$181,LEFT($A135,$Q135)&amp;"*",$P136:$P$181,"R"),0)</f>
        <v>0</v>
      </c>
      <c r="M135" s="47">
        <f>IF($P135="A",SUMIFS(M136:M$181,$A136:$A$181,LEFT($A135,$Q135)&amp;"*",$P136:$P$181,"R"),0)</f>
        <v>0</v>
      </c>
      <c r="N135" s="47">
        <f>IF($P135="A",SUMIFS(N136:N$181,$A136:$A$181,LEFT($A135,$Q135)&amp;"*",$P136:$P$181,"R"),0)</f>
        <v>0</v>
      </c>
      <c r="O135" s="47">
        <f>IF($P135="A",SUMIFS(O136:O$181,$A136:$A$181,LEFT($A135,$Q135)&amp;"*",$P136:$P$181,"R"),0)</f>
        <v>0</v>
      </c>
      <c r="P135" s="34" t="str">
        <f t="shared" si="7"/>
        <v>A</v>
      </c>
      <c r="Q135" s="34">
        <f t="shared" si="8"/>
        <v>3</v>
      </c>
      <c r="R135" s="35" t="e">
        <f t="shared" si="5"/>
        <v>#VALUE!</v>
      </c>
      <c r="S135" s="36"/>
      <c r="T135" s="37"/>
      <c r="U135" s="5"/>
      <c r="V135" s="32"/>
      <c r="W135" s="32"/>
      <c r="X135" s="32"/>
      <c r="Y135" s="32"/>
      <c r="Z135" s="32"/>
      <c r="AA135" s="38"/>
    </row>
    <row r="136" spans="1:27" s="39" customFormat="1" ht="15" hidden="1" x14ac:dyDescent="0.25">
      <c r="A136" s="40" t="s">
        <v>147</v>
      </c>
      <c r="B136" s="40"/>
      <c r="C136" s="41" t="str">
        <f>IFERROR(INDEX('[1]Balanza Egresos'!A$1:C$65536,MATCH(A136,'[1]Balanza Egresos'!A$1:A$65536,0),2),"SIN CUENTA")</f>
        <v>SIN CUENTA</v>
      </c>
      <c r="D136" s="42" t="e">
        <f>IF($P136="A",SUMIFS(D137:D$181,$A137:$A$181,LEFT($A136,$Q136)&amp;"*",$P137:$P$181,"R"),SUMIFS('[1]Balanza Egresos'!$F$1:$F$65536,'[1]Balanza Egresos'!$A$1:$A$65536,$A136))</f>
        <v>#VALUE!</v>
      </c>
      <c r="E136" s="42" t="e">
        <f>IF($P136="A",SUMIFS(E137:E$181,$A137:$A$181,LEFT($A136,$Q136)&amp;"*",$P137:$P$181,"R"),((H136/[1]Parametros!$E$12)*12)+$I136)</f>
        <v>#VALUE!</v>
      </c>
      <c r="F136" s="30">
        <f>IF($P136="A",SUMIFS(F137:F$181,$A137:$A$181,LEFT($A136,$Q136)&amp;"*",$P137:$P$181,"R"),K136+L136+M136+N136+O136)</f>
        <v>0</v>
      </c>
      <c r="G136" s="44"/>
      <c r="H136" s="45" t="e">
        <f>IF($P136="A",SUMIFS(H137:H$181,$A137:$A$181,LEFT($A136,$Q136)&amp;"*",$P137:$P$181,"R"),SUMIFS('[1]Balanza Egresos'!$V$1:$V$65536,'[1]Balanza Egresos'!$A$1:$A$65536,$A136))</f>
        <v>#VALUE!</v>
      </c>
      <c r="I136" s="51">
        <f t="shared" si="6"/>
        <v>0</v>
      </c>
      <c r="J136" s="32"/>
      <c r="K136" s="47">
        <f>IF($P136="A",SUMIFS(K137:K$181,$A137:$A$181,LEFT($A136,$Q136)&amp;"*",$P137:$P$181,"R"),0)</f>
        <v>0</v>
      </c>
      <c r="L136" s="47">
        <f>IF($P136="A",SUMIFS(L137:L$181,$A137:$A$181,LEFT($A136,$Q136)&amp;"*",$P137:$P$181,"R"),0)</f>
        <v>0</v>
      </c>
      <c r="M136" s="47">
        <f>IF($P136="A",SUMIFS(M137:M$181,$A137:$A$181,LEFT($A136,$Q136)&amp;"*",$P137:$P$181,"R"),0)</f>
        <v>0</v>
      </c>
      <c r="N136" s="47">
        <f>IF($P136="A",SUMIFS(N137:N$181,$A137:$A$181,LEFT($A136,$Q136)&amp;"*",$P137:$P$181,"R"),0)</f>
        <v>0</v>
      </c>
      <c r="O136" s="47">
        <f>IF($P136="A",SUMIFS(O137:O$181,$A137:$A$181,LEFT($A136,$Q136)&amp;"*",$P137:$P$181,"R"),0)</f>
        <v>0</v>
      </c>
      <c r="P136" s="34" t="str">
        <f t="shared" si="7"/>
        <v>R</v>
      </c>
      <c r="Q136" s="34">
        <f t="shared" si="8"/>
        <v>4</v>
      </c>
      <c r="R136" s="35" t="e">
        <f t="shared" si="5"/>
        <v>#VALUE!</v>
      </c>
      <c r="S136" s="36"/>
      <c r="T136" s="37"/>
      <c r="U136" s="5"/>
      <c r="V136" s="32"/>
      <c r="W136" s="32"/>
      <c r="X136" s="32"/>
      <c r="Y136" s="32"/>
      <c r="Z136" s="32"/>
      <c r="AA136" s="38"/>
    </row>
    <row r="137" spans="1:27" s="39" customFormat="1" ht="15" hidden="1" x14ac:dyDescent="0.25">
      <c r="A137" s="40" t="s">
        <v>148</v>
      </c>
      <c r="B137" s="40"/>
      <c r="C137" s="41" t="str">
        <f>IFERROR(INDEX('[1]Balanza Egresos'!A$1:C$65536,MATCH(A137,'[1]Balanza Egresos'!A$1:A$65536,0),2),"SIN CUENTA")</f>
        <v>SIN CUENTA</v>
      </c>
      <c r="D137" s="42" t="e">
        <f>IF($P137="A",SUMIFS(D138:D$181,$A138:$A$181,LEFT($A137,$Q137)&amp;"*",$P138:$P$181,"R"),SUMIFS('[1]Balanza Egresos'!$F$1:$F$65536,'[1]Balanza Egresos'!$A$1:$A$65536,$A137))</f>
        <v>#VALUE!</v>
      </c>
      <c r="E137" s="42" t="e">
        <f>IF($P137="A",SUMIFS(E138:E$181,$A138:$A$181,LEFT($A137,$Q137)&amp;"*",$P138:$P$181,"R"),((H137/[1]Parametros!$E$12)*12)+$I137)</f>
        <v>#VALUE!</v>
      </c>
      <c r="F137" s="30">
        <f>IF($P137="A",SUMIFS(F138:F$181,$A138:$A$181,LEFT($A137,$Q137)&amp;"*",$P138:$P$181,"R"),K137+L137+M137+N137+O137)</f>
        <v>0</v>
      </c>
      <c r="G137" s="44"/>
      <c r="H137" s="45" t="e">
        <f>IF($P137="A",SUMIFS(H138:H$181,$A138:$A$181,LEFT($A137,$Q137)&amp;"*",$P138:$P$181,"R"),SUMIFS('[1]Balanza Egresos'!$V$1:$V$65536,'[1]Balanza Egresos'!$A$1:$A$65536,$A137))</f>
        <v>#VALUE!</v>
      </c>
      <c r="I137" s="51">
        <f t="shared" si="6"/>
        <v>0</v>
      </c>
      <c r="J137" s="32"/>
      <c r="K137" s="47">
        <f>IF($P137="A",SUMIFS(K138:K$181,$A138:$A$181,LEFT($A137,$Q137)&amp;"*",$P138:$P$181,"R"),0)</f>
        <v>0</v>
      </c>
      <c r="L137" s="47">
        <f>IF($P137="A",SUMIFS(L138:L$181,$A138:$A$181,LEFT($A137,$Q137)&amp;"*",$P138:$P$181,"R"),0)</f>
        <v>0</v>
      </c>
      <c r="M137" s="47">
        <f>IF($P137="A",SUMIFS(M138:M$181,$A138:$A$181,LEFT($A137,$Q137)&amp;"*",$P138:$P$181,"R"),0)</f>
        <v>0</v>
      </c>
      <c r="N137" s="47">
        <f>IF($P137="A",SUMIFS(N138:N$181,$A138:$A$181,LEFT($A137,$Q137)&amp;"*",$P138:$P$181,"R"),0)</f>
        <v>0</v>
      </c>
      <c r="O137" s="47">
        <f>IF($P137="A",SUMIFS(O138:O$181,$A138:$A$181,LEFT($A137,$Q137)&amp;"*",$P138:$P$181,"R"),0)</f>
        <v>0</v>
      </c>
      <c r="P137" s="34" t="str">
        <f t="shared" si="7"/>
        <v>A</v>
      </c>
      <c r="Q137" s="34">
        <f t="shared" si="8"/>
        <v>3</v>
      </c>
      <c r="R137" s="35" t="e">
        <f t="shared" si="5"/>
        <v>#VALUE!</v>
      </c>
      <c r="S137" s="36"/>
      <c r="T137" s="37"/>
      <c r="U137" s="5"/>
      <c r="V137" s="32"/>
      <c r="W137" s="32"/>
      <c r="X137" s="32"/>
      <c r="Y137" s="32"/>
      <c r="Z137" s="32"/>
      <c r="AA137" s="38"/>
    </row>
    <row r="138" spans="1:27" s="39" customFormat="1" ht="15" hidden="1" x14ac:dyDescent="0.25">
      <c r="A138" s="40" t="s">
        <v>149</v>
      </c>
      <c r="B138" s="40"/>
      <c r="C138" s="41" t="str">
        <f>IFERROR(INDEX('[1]Balanza Egresos'!A$1:C$65536,MATCH(A138,'[1]Balanza Egresos'!A$1:A$65536,0),2),"SIN CUENTA")</f>
        <v>SIN CUENTA</v>
      </c>
      <c r="D138" s="42" t="e">
        <f>IF($P138="A",SUMIFS(D139:D$181,$A139:$A$181,LEFT($A138,$Q138)&amp;"*",$P139:$P$181,"R"),SUMIFS('[1]Balanza Egresos'!$F$1:$F$65536,'[1]Balanza Egresos'!$A$1:$A$65536,$A138))</f>
        <v>#VALUE!</v>
      </c>
      <c r="E138" s="42" t="e">
        <f>IF($P138="A",SUMIFS(E139:E$181,$A139:$A$181,LEFT($A138,$Q138)&amp;"*",$P139:$P$181,"R"),((H138/[1]Parametros!$E$12)*12)+$I138)</f>
        <v>#VALUE!</v>
      </c>
      <c r="F138" s="30">
        <f>IF($P138="A",SUMIFS(F139:F$181,$A139:$A$181,LEFT($A138,$Q138)&amp;"*",$P139:$P$181,"R"),K138+L138+M138+N138+O138)</f>
        <v>0</v>
      </c>
      <c r="G138" s="44"/>
      <c r="H138" s="45" t="e">
        <f>IF($P138="A",SUMIFS(H139:H$181,$A139:$A$181,LEFT($A138,$Q138)&amp;"*",$P139:$P$181,"R"),SUMIFS('[1]Balanza Egresos'!$V$1:$V$65536,'[1]Balanza Egresos'!$A$1:$A$65536,$A138))</f>
        <v>#VALUE!</v>
      </c>
      <c r="I138" s="51">
        <f t="shared" si="6"/>
        <v>0</v>
      </c>
      <c r="J138" s="32"/>
      <c r="K138" s="47">
        <f>IF($P138="A",SUMIFS(K139:K$181,$A139:$A$181,LEFT($A138,$Q138)&amp;"*",$P139:$P$181,"R"),0)</f>
        <v>0</v>
      </c>
      <c r="L138" s="47">
        <f>IF($P138="A",SUMIFS(L139:L$181,$A139:$A$181,LEFT($A138,$Q138)&amp;"*",$P139:$P$181,"R"),0)</f>
        <v>0</v>
      </c>
      <c r="M138" s="47">
        <f>IF($P138="A",SUMIFS(M139:M$181,$A139:$A$181,LEFT($A138,$Q138)&amp;"*",$P139:$P$181,"R"),0)</f>
        <v>0</v>
      </c>
      <c r="N138" s="47">
        <f>IF($P138="A",SUMIFS(N139:N$181,$A139:$A$181,LEFT($A138,$Q138)&amp;"*",$P139:$P$181,"R"),0)</f>
        <v>0</v>
      </c>
      <c r="O138" s="47">
        <f>IF($P138="A",SUMIFS(O139:O$181,$A139:$A$181,LEFT($A138,$Q138)&amp;"*",$P139:$P$181,"R"),0)</f>
        <v>0</v>
      </c>
      <c r="P138" s="34" t="str">
        <f t="shared" si="7"/>
        <v>R</v>
      </c>
      <c r="Q138" s="34">
        <f t="shared" si="8"/>
        <v>4</v>
      </c>
      <c r="R138" s="35" t="e">
        <f t="shared" ref="R138:R181" si="9">IF(ABS(D138+E138+F138+H138)&gt;0,"SI","NO")</f>
        <v>#VALUE!</v>
      </c>
      <c r="S138" s="36"/>
      <c r="T138" s="37"/>
      <c r="U138" s="5"/>
      <c r="V138" s="32"/>
      <c r="W138" s="32"/>
      <c r="X138" s="32"/>
      <c r="Y138" s="32"/>
      <c r="Z138" s="32"/>
      <c r="AA138" s="38"/>
    </row>
    <row r="139" spans="1:27" s="39" customFormat="1" ht="15" hidden="1" x14ac:dyDescent="0.25">
      <c r="A139" s="40" t="s">
        <v>150</v>
      </c>
      <c r="B139" s="40"/>
      <c r="C139" s="41" t="str">
        <f>IFERROR(INDEX('[1]Balanza Egresos'!A$1:C$65536,MATCH(A139,'[1]Balanza Egresos'!A$1:A$65536,0),2),"SIN CUENTA")</f>
        <v>SIN CUENTA</v>
      </c>
      <c r="D139" s="42" t="e">
        <f>IF($P139="A",SUMIFS(D140:D$181,$A140:$A$181,LEFT($A139,$Q139)&amp;"*",$P140:$P$181,"R"),SUMIFS('[1]Balanza Egresos'!$F$1:$F$65536,'[1]Balanza Egresos'!$A$1:$A$65536,$A139))</f>
        <v>#VALUE!</v>
      </c>
      <c r="E139" s="42" t="e">
        <f>IF($P139="A",SUMIFS(E140:E$181,$A140:$A$181,LEFT($A139,$Q139)&amp;"*",$P140:$P$181,"R"),((H139/[1]Parametros!$E$12)*12)+$I139)</f>
        <v>#VALUE!</v>
      </c>
      <c r="F139" s="30">
        <f>IF($P139="A",SUMIFS(F140:F$181,$A140:$A$181,LEFT($A139,$Q139)&amp;"*",$P140:$P$181,"R"),K139+L139+M139+N139+O139)</f>
        <v>0</v>
      </c>
      <c r="G139" s="44"/>
      <c r="H139" s="45" t="e">
        <f>IF($P139="A",SUMIFS(H140:H$181,$A140:$A$181,LEFT($A139,$Q139)&amp;"*",$P140:$P$181,"R"),SUMIFS('[1]Balanza Egresos'!$V$1:$V$65536,'[1]Balanza Egresos'!$A$1:$A$65536,$A139))</f>
        <v>#VALUE!</v>
      </c>
      <c r="I139" s="51">
        <f t="shared" ref="I139:I180" si="10">I146+I140+I147+I156+I180+I191+I200</f>
        <v>0</v>
      </c>
      <c r="J139" s="32"/>
      <c r="K139" s="47">
        <f>IF($P139="A",SUMIFS(K140:K$181,$A140:$A$181,LEFT($A139,$Q139)&amp;"*",$P140:$P$181,"R"),0)</f>
        <v>0</v>
      </c>
      <c r="L139" s="47">
        <f>IF($P139="A",SUMIFS(L140:L$181,$A140:$A$181,LEFT($A139,$Q139)&amp;"*",$P140:$P$181,"R"),0)</f>
        <v>0</v>
      </c>
      <c r="M139" s="47">
        <f>IF($P139="A",SUMIFS(M140:M$181,$A140:$A$181,LEFT($A139,$Q139)&amp;"*",$P140:$P$181,"R"),0)</f>
        <v>0</v>
      </c>
      <c r="N139" s="47">
        <f>IF($P139="A",SUMIFS(N140:N$181,$A140:$A$181,LEFT($A139,$Q139)&amp;"*",$P140:$P$181,"R"),0)</f>
        <v>0</v>
      </c>
      <c r="O139" s="47">
        <f>IF($P139="A",SUMIFS(O140:O$181,$A140:$A$181,LEFT($A139,$Q139)&amp;"*",$P140:$P$181,"R"),0)</f>
        <v>0</v>
      </c>
      <c r="P139" s="34" t="str">
        <f t="shared" si="7"/>
        <v>R</v>
      </c>
      <c r="Q139" s="34">
        <f t="shared" si="8"/>
        <v>4</v>
      </c>
      <c r="R139" s="35" t="e">
        <f t="shared" si="9"/>
        <v>#VALUE!</v>
      </c>
      <c r="S139" s="36"/>
      <c r="T139" s="37"/>
      <c r="U139" s="5"/>
      <c r="V139" s="32"/>
      <c r="W139" s="32"/>
      <c r="X139" s="32"/>
      <c r="Y139" s="32"/>
      <c r="Z139" s="32"/>
      <c r="AA139" s="38"/>
    </row>
    <row r="140" spans="1:27" s="39" customFormat="1" ht="15" hidden="1" x14ac:dyDescent="0.25">
      <c r="A140" s="40" t="s">
        <v>151</v>
      </c>
      <c r="B140" s="40"/>
      <c r="C140" s="41" t="str">
        <f>IFERROR(INDEX('[1]Balanza Egresos'!A$1:C$65536,MATCH(A140,'[1]Balanza Egresos'!A$1:A$65536,0),2),"SIN CUENTA")</f>
        <v>SIN CUENTA</v>
      </c>
      <c r="D140" s="42" t="e">
        <f>IF($P140="A",SUMIFS(D141:D$181,$A141:$A$181,LEFT($A140,$Q140)&amp;"*",$P141:$P$181,"R"),SUMIFS('[1]Balanza Egresos'!$F$1:$F$65536,'[1]Balanza Egresos'!$A$1:$A$65536,$A140))</f>
        <v>#VALUE!</v>
      </c>
      <c r="E140" s="42" t="e">
        <f>IF($P140="A",SUMIFS(E141:E$181,$A141:$A$181,LEFT($A140,$Q140)&amp;"*",$P141:$P$181,"R"),((H140/[1]Parametros!$E$12)*12)+$I140)</f>
        <v>#VALUE!</v>
      </c>
      <c r="F140" s="30">
        <f>IF($P140="A",SUMIFS(F141:F$181,$A141:$A$181,LEFT($A140,$Q140)&amp;"*",$P141:$P$181,"R"),K140+L140+M140+N140+O140)</f>
        <v>0</v>
      </c>
      <c r="G140" s="44"/>
      <c r="H140" s="45" t="e">
        <f>IF($P140="A",SUMIFS(H141:H$181,$A141:$A$181,LEFT($A140,$Q140)&amp;"*",$P141:$P$181,"R"),SUMIFS('[1]Balanza Egresos'!$V$1:$V$65536,'[1]Balanza Egresos'!$A$1:$A$65536,$A140))</f>
        <v>#VALUE!</v>
      </c>
      <c r="I140" s="51">
        <f t="shared" si="10"/>
        <v>0</v>
      </c>
      <c r="J140" s="32"/>
      <c r="K140" s="47">
        <f>IF($P140="A",SUMIFS(K141:K$181,$A141:$A$181,LEFT($A140,$Q140)&amp;"*",$P141:$P$181,"R"),0)</f>
        <v>0</v>
      </c>
      <c r="L140" s="47">
        <f>IF($P140="A",SUMIFS(L141:L$181,$A141:$A$181,LEFT($A140,$Q140)&amp;"*",$P141:$P$181,"R"),0)</f>
        <v>0</v>
      </c>
      <c r="M140" s="47">
        <f>IF($P140="A",SUMIFS(M141:M$181,$A141:$A$181,LEFT($A140,$Q140)&amp;"*",$P141:$P$181,"R"),0)</f>
        <v>0</v>
      </c>
      <c r="N140" s="47">
        <f>IF($P140="A",SUMIFS(N141:N$181,$A141:$A$181,LEFT($A140,$Q140)&amp;"*",$P141:$P$181,"R"),0)</f>
        <v>0</v>
      </c>
      <c r="O140" s="47">
        <f>IF($P140="A",SUMIFS(O141:O$181,$A141:$A$181,LEFT($A140,$Q140)&amp;"*",$P141:$P$181,"R"),0)</f>
        <v>0</v>
      </c>
      <c r="P140" s="34" t="str">
        <f t="shared" si="7"/>
        <v>R</v>
      </c>
      <c r="Q140" s="34">
        <f t="shared" si="8"/>
        <v>4</v>
      </c>
      <c r="R140" s="35" t="e">
        <f t="shared" si="9"/>
        <v>#VALUE!</v>
      </c>
      <c r="S140" s="36"/>
      <c r="T140" s="37"/>
      <c r="U140" s="5"/>
      <c r="V140" s="32"/>
      <c r="W140" s="32"/>
      <c r="X140" s="32"/>
      <c r="Y140" s="32"/>
      <c r="Z140" s="32"/>
      <c r="AA140" s="38"/>
    </row>
    <row r="141" spans="1:27" s="39" customFormat="1" ht="15" hidden="1" x14ac:dyDescent="0.25">
      <c r="A141" s="40" t="s">
        <v>152</v>
      </c>
      <c r="B141" s="40"/>
      <c r="C141" s="41" t="str">
        <f>IFERROR(INDEX('[1]Balanza Egresos'!A$1:C$65536,MATCH(A141,'[1]Balanza Egresos'!A$1:A$65536,0),2),"SIN CUENTA")</f>
        <v>SIN CUENTA</v>
      </c>
      <c r="D141" s="42" t="e">
        <f>IF($P141="A",SUMIFS(D142:D$181,$A142:$A$181,LEFT($A141,$Q141)&amp;"*",$P142:$P$181,"R"),SUMIFS('[1]Balanza Egresos'!$F$1:$F$65536,'[1]Balanza Egresos'!$A$1:$A$65536,$A141))</f>
        <v>#VALUE!</v>
      </c>
      <c r="E141" s="42" t="e">
        <f>IF($P141="A",SUMIFS(E142:E$181,$A142:$A$181,LEFT($A141,$Q141)&amp;"*",$P142:$P$181,"R"),((H141/[1]Parametros!$E$12)*12)+$I141)</f>
        <v>#VALUE!</v>
      </c>
      <c r="F141" s="30">
        <f>IF($P141="A",SUMIFS(F142:F$181,$A142:$A$181,LEFT($A141,$Q141)&amp;"*",$P142:$P$181,"R"),K141+L141+M141+N141+O141)</f>
        <v>0</v>
      </c>
      <c r="G141" s="44"/>
      <c r="H141" s="45" t="e">
        <f>IF($P141="A",SUMIFS(H142:H$181,$A142:$A$181,LEFT($A141,$Q141)&amp;"*",$P142:$P$181,"R"),SUMIFS('[1]Balanza Egresos'!$V$1:$V$65536,'[1]Balanza Egresos'!$A$1:$A$65536,$A141))</f>
        <v>#VALUE!</v>
      </c>
      <c r="I141" s="51">
        <f t="shared" si="10"/>
        <v>0</v>
      </c>
      <c r="J141" s="32"/>
      <c r="K141" s="47">
        <f>IF($P141="A",SUMIFS(K142:K$181,$A142:$A$181,LEFT($A141,$Q141)&amp;"*",$P142:$P$181,"R"),0)</f>
        <v>0</v>
      </c>
      <c r="L141" s="47">
        <f>IF($P141="A",SUMIFS(L142:L$181,$A142:$A$181,LEFT($A141,$Q141)&amp;"*",$P142:$P$181,"R"),0)</f>
        <v>0</v>
      </c>
      <c r="M141" s="47">
        <f>IF($P141="A",SUMIFS(M142:M$181,$A142:$A$181,LEFT($A141,$Q141)&amp;"*",$P142:$P$181,"R"),0)</f>
        <v>0</v>
      </c>
      <c r="N141" s="47">
        <f>IF($P141="A",SUMIFS(N142:N$181,$A142:$A$181,LEFT($A141,$Q141)&amp;"*",$P142:$P$181,"R"),0)</f>
        <v>0</v>
      </c>
      <c r="O141" s="47">
        <f>IF($P141="A",SUMIFS(O142:O$181,$A142:$A$181,LEFT($A141,$Q141)&amp;"*",$P142:$P$181,"R"),0)</f>
        <v>0</v>
      </c>
      <c r="P141" s="34" t="str">
        <f t="shared" si="7"/>
        <v>R</v>
      </c>
      <c r="Q141" s="34">
        <f t="shared" si="8"/>
        <v>4</v>
      </c>
      <c r="R141" s="35" t="e">
        <f t="shared" si="9"/>
        <v>#VALUE!</v>
      </c>
      <c r="S141" s="36"/>
      <c r="T141" s="37"/>
      <c r="U141" s="5"/>
      <c r="V141" s="32"/>
      <c r="W141" s="32"/>
      <c r="X141" s="32"/>
      <c r="Y141" s="32"/>
      <c r="Z141" s="32"/>
      <c r="AA141" s="38"/>
    </row>
    <row r="142" spans="1:27" s="39" customFormat="1" ht="15" hidden="1" x14ac:dyDescent="0.25">
      <c r="A142" s="40" t="s">
        <v>153</v>
      </c>
      <c r="B142" s="40"/>
      <c r="C142" s="41" t="str">
        <f>IFERROR(INDEX('[1]Balanza Egresos'!A$1:C$65536,MATCH(A142,'[1]Balanza Egresos'!A$1:A$65536,0),2),"SIN CUENTA")</f>
        <v>SIN CUENTA</v>
      </c>
      <c r="D142" s="42" t="e">
        <f>IF($P142="A",SUMIFS(D143:D$181,$A143:$A$181,LEFT($A142,$Q142)&amp;"*",$P143:$P$181,"R"),SUMIFS('[1]Balanza Egresos'!$F$1:$F$65536,'[1]Balanza Egresos'!$A$1:$A$65536,$A142))</f>
        <v>#VALUE!</v>
      </c>
      <c r="E142" s="42" t="e">
        <f>IF($P142="A",SUMIFS(E143:E$181,$A143:$A$181,LEFT($A142,$Q142)&amp;"*",$P143:$P$181,"R"),((H142/[1]Parametros!$E$12)*12)+$I142)</f>
        <v>#VALUE!</v>
      </c>
      <c r="F142" s="30">
        <f>IF($P142="A",SUMIFS(F143:F$181,$A143:$A$181,LEFT($A142,$Q142)&amp;"*",$P143:$P$181,"R"),K142+L142+M142+N142+O142)</f>
        <v>0</v>
      </c>
      <c r="G142" s="44"/>
      <c r="H142" s="45" t="e">
        <f>IF($P142="A",SUMIFS(H143:H$181,$A143:$A$181,LEFT($A142,$Q142)&amp;"*",$P143:$P$181,"R"),SUMIFS('[1]Balanza Egresos'!$V$1:$V$65536,'[1]Balanza Egresos'!$A$1:$A$65536,$A142))</f>
        <v>#VALUE!</v>
      </c>
      <c r="I142" s="51">
        <f t="shared" si="10"/>
        <v>0</v>
      </c>
      <c r="J142" s="32"/>
      <c r="K142" s="47">
        <f>IF($P142="A",SUMIFS(K143:K$181,$A143:$A$181,LEFT($A142,$Q142)&amp;"*",$P143:$P$181,"R"),0)</f>
        <v>0</v>
      </c>
      <c r="L142" s="47">
        <f>IF($P142="A",SUMIFS(L143:L$181,$A143:$A$181,LEFT($A142,$Q142)&amp;"*",$P143:$P$181,"R"),0)</f>
        <v>0</v>
      </c>
      <c r="M142" s="47">
        <f>IF($P142="A",SUMIFS(M143:M$181,$A143:$A$181,LEFT($A142,$Q142)&amp;"*",$P143:$P$181,"R"),0)</f>
        <v>0</v>
      </c>
      <c r="N142" s="47">
        <f>IF($P142="A",SUMIFS(N143:N$181,$A143:$A$181,LEFT($A142,$Q142)&amp;"*",$P143:$P$181,"R"),0)</f>
        <v>0</v>
      </c>
      <c r="O142" s="47">
        <f>IF($P142="A",SUMIFS(O143:O$181,$A143:$A$181,LEFT($A142,$Q142)&amp;"*",$P143:$P$181,"R"),0)</f>
        <v>0</v>
      </c>
      <c r="P142" s="34" t="str">
        <f t="shared" ref="P142:P181" si="11">IF(RIGHT(A142,2)="00","A","R")</f>
        <v>R</v>
      </c>
      <c r="Q142" s="34">
        <f t="shared" si="8"/>
        <v>4</v>
      </c>
      <c r="R142" s="35" t="e">
        <f t="shared" si="9"/>
        <v>#VALUE!</v>
      </c>
      <c r="S142" s="36"/>
      <c r="T142" s="37"/>
      <c r="U142" s="5"/>
      <c r="V142" s="32"/>
      <c r="W142" s="32"/>
      <c r="X142" s="32"/>
      <c r="Y142" s="32"/>
      <c r="Z142" s="32"/>
      <c r="AA142" s="38"/>
    </row>
    <row r="143" spans="1:27" s="39" customFormat="1" ht="15" hidden="1" x14ac:dyDescent="0.25">
      <c r="A143" s="40" t="s">
        <v>154</v>
      </c>
      <c r="B143" s="40"/>
      <c r="C143" s="41" t="str">
        <f>IFERROR(INDEX('[1]Balanza Egresos'!A$1:C$65536,MATCH(A143,'[1]Balanza Egresos'!A$1:A$65536,0),2),"SIN CUENTA")</f>
        <v>SIN CUENTA</v>
      </c>
      <c r="D143" s="42" t="e">
        <f>IF($P143="A",SUMIFS(D144:D$181,$A144:$A$181,LEFT($A143,$Q143)&amp;"*",$P144:$P$181,"R"),SUMIFS('[1]Balanza Egresos'!$F$1:$F$65536,'[1]Balanza Egresos'!$A$1:$A$65536,$A143))</f>
        <v>#VALUE!</v>
      </c>
      <c r="E143" s="42" t="e">
        <f>IF($P143="A",SUMIFS(E144:E$181,$A144:$A$181,LEFT($A143,$Q143)&amp;"*",$P144:$P$181,"R"),((H143/[1]Parametros!$E$12)*12)+$I143)</f>
        <v>#VALUE!</v>
      </c>
      <c r="F143" s="30">
        <f>IF($P143="A",SUMIFS(F144:F$181,$A144:$A$181,LEFT($A143,$Q143)&amp;"*",$P144:$P$181,"R"),K143+L143+M143+N143+O143)</f>
        <v>0</v>
      </c>
      <c r="G143" s="44"/>
      <c r="H143" s="45" t="e">
        <f>IF($P143="A",SUMIFS(H144:H$181,$A144:$A$181,LEFT($A143,$Q143)&amp;"*",$P144:$P$181,"R"),SUMIFS('[1]Balanza Egresos'!$V$1:$V$65536,'[1]Balanza Egresos'!$A$1:$A$65536,$A143))</f>
        <v>#VALUE!</v>
      </c>
      <c r="I143" s="51">
        <f t="shared" si="10"/>
        <v>0</v>
      </c>
      <c r="J143" s="32"/>
      <c r="K143" s="47">
        <f>IF($P143="A",SUMIFS(K144:K$181,$A144:$A$181,LEFT($A143,$Q143)&amp;"*",$P144:$P$181,"R"),0)</f>
        <v>0</v>
      </c>
      <c r="L143" s="47">
        <f>IF($P143="A",SUMIFS(L144:L$181,$A144:$A$181,LEFT($A143,$Q143)&amp;"*",$P144:$P$181,"R"),0)</f>
        <v>0</v>
      </c>
      <c r="M143" s="47">
        <f>IF($P143="A",SUMIFS(M144:M$181,$A144:$A$181,LEFT($A143,$Q143)&amp;"*",$P144:$P$181,"R"),0)</f>
        <v>0</v>
      </c>
      <c r="N143" s="47">
        <f>IF($P143="A",SUMIFS(N144:N$181,$A144:$A$181,LEFT($A143,$Q143)&amp;"*",$P144:$P$181,"R"),0)</f>
        <v>0</v>
      </c>
      <c r="O143" s="47">
        <f>IF($P143="A",SUMIFS(O144:O$181,$A144:$A$181,LEFT($A143,$Q143)&amp;"*",$P144:$P$181,"R"),0)</f>
        <v>0</v>
      </c>
      <c r="P143" s="34" t="str">
        <f t="shared" si="11"/>
        <v>R</v>
      </c>
      <c r="Q143" s="34">
        <f t="shared" si="8"/>
        <v>4</v>
      </c>
      <c r="R143" s="35" t="e">
        <f t="shared" si="9"/>
        <v>#VALUE!</v>
      </c>
      <c r="S143" s="36"/>
      <c r="T143" s="37"/>
      <c r="U143" s="5"/>
      <c r="V143" s="32"/>
      <c r="W143" s="32"/>
      <c r="X143" s="32"/>
      <c r="Y143" s="32"/>
      <c r="Z143" s="32"/>
      <c r="AA143" s="38"/>
    </row>
    <row r="144" spans="1:27" s="39" customFormat="1" ht="15" hidden="1" x14ac:dyDescent="0.25">
      <c r="A144" s="40" t="s">
        <v>155</v>
      </c>
      <c r="B144" s="40"/>
      <c r="C144" s="41" t="str">
        <f>IFERROR(INDEX('[1]Balanza Egresos'!A$1:C$65536,MATCH(A144,'[1]Balanza Egresos'!A$1:A$65536,0),2),"SIN CUENTA")</f>
        <v>SIN CUENTA</v>
      </c>
      <c r="D144" s="42" t="e">
        <f>IF($P144="A",SUMIFS(D145:D$181,$A145:$A$181,LEFT($A144,$Q144)&amp;"*",$P145:$P$181,"R"),SUMIFS('[1]Balanza Egresos'!$F$1:$F$65536,'[1]Balanza Egresos'!$A$1:$A$65536,$A144))</f>
        <v>#VALUE!</v>
      </c>
      <c r="E144" s="42" t="e">
        <f>IF($P144="A",SUMIFS(E145:E$181,$A145:$A$181,LEFT($A144,$Q144)&amp;"*",$P145:$P$181,"R"),((H144/[1]Parametros!$E$12)*12)+$I144)</f>
        <v>#VALUE!</v>
      </c>
      <c r="F144" s="30">
        <f>IF($P144="A",SUMIFS(F145:F$181,$A145:$A$181,LEFT($A144,$Q144)&amp;"*",$P145:$P$181,"R"),K144+L144+M144+N144+O144)</f>
        <v>0</v>
      </c>
      <c r="G144" s="44"/>
      <c r="H144" s="45" t="e">
        <f>IF($P144="A",SUMIFS(H145:H$181,$A145:$A$181,LEFT($A144,$Q144)&amp;"*",$P145:$P$181,"R"),SUMIFS('[1]Balanza Egresos'!$V$1:$V$65536,'[1]Balanza Egresos'!$A$1:$A$65536,$A144))</f>
        <v>#VALUE!</v>
      </c>
      <c r="I144" s="51">
        <f t="shared" si="10"/>
        <v>0</v>
      </c>
      <c r="J144" s="32"/>
      <c r="K144" s="47">
        <f>IF($P144="A",SUMIFS(K145:K$181,$A145:$A$181,LEFT($A144,$Q144)&amp;"*",$P145:$P$181,"R"),0)</f>
        <v>0</v>
      </c>
      <c r="L144" s="47">
        <f>IF($P144="A",SUMIFS(L145:L$181,$A145:$A$181,LEFT($A144,$Q144)&amp;"*",$P145:$P$181,"R"),0)</f>
        <v>0</v>
      </c>
      <c r="M144" s="47">
        <f>IF($P144="A",SUMIFS(M145:M$181,$A145:$A$181,LEFT($A144,$Q144)&amp;"*",$P145:$P$181,"R"),0)</f>
        <v>0</v>
      </c>
      <c r="N144" s="47">
        <f>IF($P144="A",SUMIFS(N145:N$181,$A145:$A$181,LEFT($A144,$Q144)&amp;"*",$P145:$P$181,"R"),0)</f>
        <v>0</v>
      </c>
      <c r="O144" s="47">
        <f>IF($P144="A",SUMIFS(O145:O$181,$A145:$A$181,LEFT($A144,$Q144)&amp;"*",$P145:$P$181,"R"),0)</f>
        <v>0</v>
      </c>
      <c r="P144" s="34" t="str">
        <f t="shared" si="11"/>
        <v>R</v>
      </c>
      <c r="Q144" s="34">
        <f t="shared" si="8"/>
        <v>4</v>
      </c>
      <c r="R144" s="35" t="e">
        <f t="shared" si="9"/>
        <v>#VALUE!</v>
      </c>
      <c r="S144" s="36"/>
      <c r="T144" s="37"/>
      <c r="U144" s="5"/>
      <c r="V144" s="32"/>
      <c r="W144" s="32"/>
      <c r="X144" s="32"/>
      <c r="Y144" s="32"/>
      <c r="Z144" s="32"/>
      <c r="AA144" s="38"/>
    </row>
    <row r="145" spans="1:27" s="39" customFormat="1" ht="15" hidden="1" x14ac:dyDescent="0.25">
      <c r="A145" s="40" t="s">
        <v>156</v>
      </c>
      <c r="B145" s="40"/>
      <c r="C145" s="41" t="str">
        <f>IFERROR(INDEX('[1]Balanza Egresos'!A$1:C$65536,MATCH(A145,'[1]Balanza Egresos'!A$1:A$65536,0),2),"SIN CUENTA")</f>
        <v>SIN CUENTA</v>
      </c>
      <c r="D145" s="42" t="e">
        <f>IF($P145="A",SUMIFS(D146:D$181,$A146:$A$181,LEFT($A145,$Q145)&amp;"*",$P146:$P$181,"R"),SUMIFS('[1]Balanza Egresos'!$F$1:$F$65536,'[1]Balanza Egresos'!$A$1:$A$65536,$A145))</f>
        <v>#VALUE!</v>
      </c>
      <c r="E145" s="42" t="e">
        <f>IF($P145="A",SUMIFS(E146:E$181,$A146:$A$181,LEFT($A145,$Q145)&amp;"*",$P146:$P$181,"R"),((H145/[1]Parametros!$E$12)*12)+$I145)</f>
        <v>#VALUE!</v>
      </c>
      <c r="F145" s="30">
        <f>IF($P145="A",SUMIFS(F146:F$181,$A146:$A$181,LEFT($A145,$Q145)&amp;"*",$P146:$P$181,"R"),K145+L145+M145+N145+O145)</f>
        <v>0</v>
      </c>
      <c r="G145" s="44"/>
      <c r="H145" s="45" t="e">
        <f>IF($P145="A",SUMIFS(H146:H$181,$A146:$A$181,LEFT($A145,$Q145)&amp;"*",$P146:$P$181,"R"),SUMIFS('[1]Balanza Egresos'!$V$1:$V$65536,'[1]Balanza Egresos'!$A$1:$A$65536,$A145))</f>
        <v>#VALUE!</v>
      </c>
      <c r="I145" s="51">
        <f t="shared" si="10"/>
        <v>0</v>
      </c>
      <c r="J145" s="32"/>
      <c r="K145" s="47">
        <f>IF($P145="A",SUMIFS(K146:K$181,$A146:$A$181,LEFT($A145,$Q145)&amp;"*",$P146:$P$181,"R"),0)</f>
        <v>0</v>
      </c>
      <c r="L145" s="47">
        <f>IF($P145="A",SUMIFS(L146:L$181,$A146:$A$181,LEFT($A145,$Q145)&amp;"*",$P146:$P$181,"R"),0)</f>
        <v>0</v>
      </c>
      <c r="M145" s="47">
        <f>IF($P145="A",SUMIFS(M146:M$181,$A146:$A$181,LEFT($A145,$Q145)&amp;"*",$P146:$P$181,"R"),0)</f>
        <v>0</v>
      </c>
      <c r="N145" s="47">
        <f>IF($P145="A",SUMIFS(N146:N$181,$A146:$A$181,LEFT($A145,$Q145)&amp;"*",$P146:$P$181,"R"),0)</f>
        <v>0</v>
      </c>
      <c r="O145" s="47">
        <f>IF($P145="A",SUMIFS(O146:O$181,$A146:$A$181,LEFT($A145,$Q145)&amp;"*",$P146:$P$181,"R"),0)</f>
        <v>0</v>
      </c>
      <c r="P145" s="34" t="str">
        <f t="shared" si="11"/>
        <v>R</v>
      </c>
      <c r="Q145" s="34">
        <f t="shared" si="8"/>
        <v>4</v>
      </c>
      <c r="R145" s="35" t="e">
        <f t="shared" si="9"/>
        <v>#VALUE!</v>
      </c>
      <c r="S145" s="36"/>
      <c r="T145" s="37"/>
      <c r="U145" s="5"/>
      <c r="V145" s="32"/>
      <c r="W145" s="32"/>
      <c r="X145" s="32"/>
      <c r="Y145" s="32"/>
      <c r="Z145" s="32"/>
      <c r="AA145" s="38"/>
    </row>
    <row r="146" spans="1:27" s="39" customFormat="1" ht="15" hidden="1" x14ac:dyDescent="0.25">
      <c r="A146" s="40" t="s">
        <v>157</v>
      </c>
      <c r="B146" s="40"/>
      <c r="C146" s="41" t="str">
        <f>IFERROR(INDEX('[1]Balanza Egresos'!A$1:C$65536,MATCH(A146,'[1]Balanza Egresos'!A$1:A$65536,0),2),"SIN CUENTA")</f>
        <v>SIN CUENTA</v>
      </c>
      <c r="D146" s="42" t="e">
        <f>IF($P146="A",SUMIFS(D147:D$181,$A147:$A$181,LEFT($A146,$Q146)&amp;"*",$P147:$P$181,"R"),SUMIFS('[1]Balanza Egresos'!$F$1:$F$65536,'[1]Balanza Egresos'!$A$1:$A$65536,$A146))</f>
        <v>#VALUE!</v>
      </c>
      <c r="E146" s="42" t="e">
        <f>IF($P146="A",SUMIFS(E147:E$181,$A147:$A$181,LEFT($A146,$Q146)&amp;"*",$P147:$P$181,"R"),((H146/[1]Parametros!$E$12)*12)+$I146)</f>
        <v>#VALUE!</v>
      </c>
      <c r="F146" s="30">
        <f>IF($P146="A",SUMIFS(F147:F$181,$A147:$A$181,LEFT($A146,$Q146)&amp;"*",$P147:$P$181,"R"),K146+L146+M146+N146+O146)</f>
        <v>0</v>
      </c>
      <c r="G146" s="44"/>
      <c r="H146" s="45" t="e">
        <f>IF($P146="A",SUMIFS(H147:H$181,$A147:$A$181,LEFT($A146,$Q146)&amp;"*",$P147:$P$181,"R"),SUMIFS('[1]Balanza Egresos'!$V$1:$V$65536,'[1]Balanza Egresos'!$A$1:$A$65536,$A146))</f>
        <v>#VALUE!</v>
      </c>
      <c r="I146" s="51">
        <f t="shared" si="10"/>
        <v>0</v>
      </c>
      <c r="J146" s="32"/>
      <c r="K146" s="47">
        <f>IF($P146="A",SUMIFS(K147:K$181,$A147:$A$181,LEFT($A146,$Q146)&amp;"*",$P147:$P$181,"R"),0)</f>
        <v>0</v>
      </c>
      <c r="L146" s="47">
        <f>IF($P146="A",SUMIFS(L147:L$181,$A147:$A$181,LEFT($A146,$Q146)&amp;"*",$P147:$P$181,"R"),0)</f>
        <v>0</v>
      </c>
      <c r="M146" s="47">
        <f>IF($P146="A",SUMIFS(M147:M$181,$A147:$A$181,LEFT($A146,$Q146)&amp;"*",$P147:$P$181,"R"),0)</f>
        <v>0</v>
      </c>
      <c r="N146" s="47">
        <f>IF($P146="A",SUMIFS(N147:N$181,$A147:$A$181,LEFT($A146,$Q146)&amp;"*",$P147:$P$181,"R"),0)</f>
        <v>0</v>
      </c>
      <c r="O146" s="47">
        <f>IF($P146="A",SUMIFS(O147:O$181,$A147:$A$181,LEFT($A146,$Q146)&amp;"*",$P147:$P$181,"R"),0)</f>
        <v>0</v>
      </c>
      <c r="P146" s="34" t="str">
        <f t="shared" si="11"/>
        <v>A</v>
      </c>
      <c r="Q146" s="34">
        <f t="shared" si="8"/>
        <v>3</v>
      </c>
      <c r="R146" s="35" t="e">
        <f t="shared" si="9"/>
        <v>#VALUE!</v>
      </c>
      <c r="S146" s="36"/>
      <c r="T146" s="37"/>
      <c r="U146" s="5"/>
      <c r="V146" s="32"/>
      <c r="W146" s="32"/>
      <c r="X146" s="32"/>
      <c r="Y146" s="32"/>
      <c r="Z146" s="32"/>
      <c r="AA146" s="38"/>
    </row>
    <row r="147" spans="1:27" s="39" customFormat="1" ht="15" hidden="1" x14ac:dyDescent="0.25">
      <c r="A147" s="40" t="s">
        <v>158</v>
      </c>
      <c r="B147" s="40"/>
      <c r="C147" s="41" t="str">
        <f>IFERROR(INDEX('[1]Balanza Egresos'!A$1:C$65536,MATCH(A147,'[1]Balanza Egresos'!A$1:A$65536,0),2),"SIN CUENTA")</f>
        <v>SIN CUENTA</v>
      </c>
      <c r="D147" s="42" t="e">
        <f>IF($P147="A",SUMIFS(D148:D$181,$A148:$A$181,LEFT($A147,$Q147)&amp;"*",$P148:$P$181,"R"),SUMIFS('[1]Balanza Egresos'!$F$1:$F$65536,'[1]Balanza Egresos'!$A$1:$A$65536,$A147))</f>
        <v>#VALUE!</v>
      </c>
      <c r="E147" s="42" t="e">
        <f>IF($P147="A",SUMIFS(E148:E$181,$A148:$A$181,LEFT($A147,$Q147)&amp;"*",$P148:$P$181,"R"),((H147/[1]Parametros!$E$12)*12)+$I147)</f>
        <v>#VALUE!</v>
      </c>
      <c r="F147" s="30">
        <f>IF($P147="A",SUMIFS(F148:F$181,$A148:$A$181,LEFT($A147,$Q147)&amp;"*",$P148:$P$181,"R"),K147+L147+M147+N147+O147)</f>
        <v>0</v>
      </c>
      <c r="G147" s="44"/>
      <c r="H147" s="45" t="e">
        <f>IF($P147="A",SUMIFS(H148:H$181,$A148:$A$181,LEFT($A147,$Q147)&amp;"*",$P148:$P$181,"R"),SUMIFS('[1]Balanza Egresos'!$V$1:$V$65536,'[1]Balanza Egresos'!$A$1:$A$65536,$A147))</f>
        <v>#VALUE!</v>
      </c>
      <c r="I147" s="51">
        <f t="shared" si="10"/>
        <v>0</v>
      </c>
      <c r="J147" s="32"/>
      <c r="K147" s="47">
        <f>IF($P147="A",SUMIFS(K148:K$181,$A148:$A$181,LEFT($A147,$Q147)&amp;"*",$P148:$P$181,"R"),0)</f>
        <v>0</v>
      </c>
      <c r="L147" s="47">
        <f>IF($P147="A",SUMIFS(L148:L$181,$A148:$A$181,LEFT($A147,$Q147)&amp;"*",$P148:$P$181,"R"),0)</f>
        <v>0</v>
      </c>
      <c r="M147" s="47">
        <f>IF($P147="A",SUMIFS(M148:M$181,$A148:$A$181,LEFT($A147,$Q147)&amp;"*",$P148:$P$181,"R"),0)</f>
        <v>0</v>
      </c>
      <c r="N147" s="47">
        <f>IF($P147="A",SUMIFS(N148:N$181,$A148:$A$181,LEFT($A147,$Q147)&amp;"*",$P148:$P$181,"R"),0)</f>
        <v>0</v>
      </c>
      <c r="O147" s="47">
        <f>IF($P147="A",SUMIFS(O148:O$181,$A148:$A$181,LEFT($A147,$Q147)&amp;"*",$P148:$P$181,"R"),0)</f>
        <v>0</v>
      </c>
      <c r="P147" s="34" t="str">
        <f t="shared" si="11"/>
        <v>R</v>
      </c>
      <c r="Q147" s="34">
        <f t="shared" si="8"/>
        <v>4</v>
      </c>
      <c r="R147" s="35" t="e">
        <f t="shared" si="9"/>
        <v>#VALUE!</v>
      </c>
      <c r="S147" s="36"/>
      <c r="T147" s="37"/>
      <c r="U147" s="5"/>
      <c r="V147" s="32"/>
      <c r="W147" s="32"/>
      <c r="X147" s="32"/>
      <c r="Y147" s="32"/>
      <c r="Z147" s="32"/>
      <c r="AA147" s="38"/>
    </row>
    <row r="148" spans="1:27" s="39" customFormat="1" ht="15" hidden="1" x14ac:dyDescent="0.25">
      <c r="A148" s="40" t="s">
        <v>159</v>
      </c>
      <c r="B148" s="40"/>
      <c r="C148" s="41" t="str">
        <f>IFERROR(INDEX('[1]Balanza Egresos'!A$1:C$65536,MATCH(A148,'[1]Balanza Egresos'!A$1:A$65536,0),2),"SIN CUENTA")</f>
        <v>SIN CUENTA</v>
      </c>
      <c r="D148" s="42" t="e">
        <f>IF($P148="A",SUMIFS(D149:D$181,$A149:$A$181,LEFT($A148,$Q148)&amp;"*",$P149:$P$181,"R"),SUMIFS('[1]Balanza Egresos'!$F$1:$F$65536,'[1]Balanza Egresos'!$A$1:$A$65536,$A148))</f>
        <v>#VALUE!</v>
      </c>
      <c r="E148" s="42" t="e">
        <f>IF($P148="A",SUMIFS(E149:E$181,$A149:$A$181,LEFT($A148,$Q148)&amp;"*",$P149:$P$181,"R"),((H148/[1]Parametros!$E$12)*12)+$I148)</f>
        <v>#VALUE!</v>
      </c>
      <c r="F148" s="30">
        <f>IF($P148="A",SUMIFS(F149:F$181,$A149:$A$181,LEFT($A148,$Q148)&amp;"*",$P149:$P$181,"R"),K148+L148+M148+N148+O148)</f>
        <v>0</v>
      </c>
      <c r="G148" s="44"/>
      <c r="H148" s="45" t="e">
        <f>IF($P148="A",SUMIFS(H149:H$181,$A149:$A$181,LEFT($A148,$Q148)&amp;"*",$P149:$P$181,"R"),SUMIFS('[1]Balanza Egresos'!$V$1:$V$65536,'[1]Balanza Egresos'!$A$1:$A$65536,$A148))</f>
        <v>#VALUE!</v>
      </c>
      <c r="I148" s="51">
        <f t="shared" si="10"/>
        <v>0</v>
      </c>
      <c r="J148" s="32"/>
      <c r="K148" s="47">
        <f>IF($P148="A",SUMIFS(K149:K$181,$A149:$A$181,LEFT($A148,$Q148)&amp;"*",$P149:$P$181,"R"),0)</f>
        <v>0</v>
      </c>
      <c r="L148" s="47">
        <f>IF($P148="A",SUMIFS(L149:L$181,$A149:$A$181,LEFT($A148,$Q148)&amp;"*",$P149:$P$181,"R"),0)</f>
        <v>0</v>
      </c>
      <c r="M148" s="47">
        <f>IF($P148="A",SUMIFS(M149:M$181,$A149:$A$181,LEFT($A148,$Q148)&amp;"*",$P149:$P$181,"R"),0)</f>
        <v>0</v>
      </c>
      <c r="N148" s="47">
        <f>IF($P148="A",SUMIFS(N149:N$181,$A149:$A$181,LEFT($A148,$Q148)&amp;"*",$P149:$P$181,"R"),0)</f>
        <v>0</v>
      </c>
      <c r="O148" s="47">
        <f>IF($P148="A",SUMIFS(O149:O$181,$A149:$A$181,LEFT($A148,$Q148)&amp;"*",$P149:$P$181,"R"),0)</f>
        <v>0</v>
      </c>
      <c r="P148" s="34" t="str">
        <f t="shared" si="11"/>
        <v>A</v>
      </c>
      <c r="Q148" s="34">
        <f t="shared" si="8"/>
        <v>3</v>
      </c>
      <c r="R148" s="35" t="e">
        <f t="shared" si="9"/>
        <v>#VALUE!</v>
      </c>
      <c r="S148" s="36"/>
      <c r="T148" s="37"/>
      <c r="U148" s="5"/>
      <c r="V148" s="32"/>
      <c r="W148" s="32"/>
      <c r="X148" s="32"/>
      <c r="Y148" s="32"/>
      <c r="Z148" s="32"/>
      <c r="AA148" s="38"/>
    </row>
    <row r="149" spans="1:27" s="39" customFormat="1" ht="15" hidden="1" x14ac:dyDescent="0.25">
      <c r="A149" s="40" t="s">
        <v>160</v>
      </c>
      <c r="B149" s="40"/>
      <c r="C149" s="41" t="str">
        <f>IFERROR(INDEX('[1]Balanza Egresos'!A$1:C$65536,MATCH(A149,'[1]Balanza Egresos'!A$1:A$65536,0),2),"SIN CUENTA")</f>
        <v>SIN CUENTA</v>
      </c>
      <c r="D149" s="42" t="e">
        <f>IF($P149="A",SUMIFS(D150:D$181,$A150:$A$181,LEFT($A149,$Q149)&amp;"*",$P150:$P$181,"R"),SUMIFS('[1]Balanza Egresos'!$F$1:$F$65536,'[1]Balanza Egresos'!$A$1:$A$65536,$A149))</f>
        <v>#VALUE!</v>
      </c>
      <c r="E149" s="42" t="e">
        <f>IF($P149="A",SUMIFS(E150:E$181,$A150:$A$181,LEFT($A149,$Q149)&amp;"*",$P150:$P$181,"R"),((H149/[1]Parametros!$E$12)*12)+$I149)</f>
        <v>#VALUE!</v>
      </c>
      <c r="F149" s="30">
        <f>IF($P149="A",SUMIFS(F150:F$181,$A150:$A$181,LEFT($A149,$Q149)&amp;"*",$P150:$P$181,"R"),K149+L149+M149+N149+O149)</f>
        <v>0</v>
      </c>
      <c r="G149" s="44"/>
      <c r="H149" s="45" t="e">
        <f>IF($P149="A",SUMIFS(H150:H$181,$A150:$A$181,LEFT($A149,$Q149)&amp;"*",$P150:$P$181,"R"),SUMIFS('[1]Balanza Egresos'!$V$1:$V$65536,'[1]Balanza Egresos'!$A$1:$A$65536,$A149))</f>
        <v>#VALUE!</v>
      </c>
      <c r="I149" s="51">
        <f t="shared" si="10"/>
        <v>0</v>
      </c>
      <c r="J149" s="32"/>
      <c r="K149" s="47">
        <f>IF($P149="A",SUMIFS(K150:K$181,$A150:$A$181,LEFT($A149,$Q149)&amp;"*",$P150:$P$181,"R"),0)</f>
        <v>0</v>
      </c>
      <c r="L149" s="47">
        <f>IF($P149="A",SUMIFS(L150:L$181,$A150:$A$181,LEFT($A149,$Q149)&amp;"*",$P150:$P$181,"R"),0)</f>
        <v>0</v>
      </c>
      <c r="M149" s="47">
        <f>IF($P149="A",SUMIFS(M150:M$181,$A150:$A$181,LEFT($A149,$Q149)&amp;"*",$P150:$P$181,"R"),0)</f>
        <v>0</v>
      </c>
      <c r="N149" s="47">
        <f>IF($P149="A",SUMIFS(N150:N$181,$A150:$A$181,LEFT($A149,$Q149)&amp;"*",$P150:$P$181,"R"),0)</f>
        <v>0</v>
      </c>
      <c r="O149" s="47">
        <f>IF($P149="A",SUMIFS(O150:O$181,$A150:$A$181,LEFT($A149,$Q149)&amp;"*",$P150:$P$181,"R"),0)</f>
        <v>0</v>
      </c>
      <c r="P149" s="34" t="str">
        <f t="shared" si="11"/>
        <v>R</v>
      </c>
      <c r="Q149" s="34">
        <f t="shared" si="8"/>
        <v>4</v>
      </c>
      <c r="R149" s="35" t="e">
        <f t="shared" si="9"/>
        <v>#VALUE!</v>
      </c>
      <c r="S149" s="36"/>
      <c r="T149" s="37"/>
      <c r="U149" s="5"/>
      <c r="V149" s="32"/>
      <c r="W149" s="32"/>
      <c r="X149" s="32"/>
      <c r="Y149" s="32"/>
      <c r="Z149" s="32"/>
      <c r="AA149" s="38"/>
    </row>
    <row r="150" spans="1:27" s="39" customFormat="1" ht="15" hidden="1" x14ac:dyDescent="0.25">
      <c r="A150" s="40" t="s">
        <v>161</v>
      </c>
      <c r="B150" s="40"/>
      <c r="C150" s="41" t="str">
        <f>IFERROR(INDEX('[1]Balanza Egresos'!A$1:C$65536,MATCH(A150,'[1]Balanza Egresos'!A$1:A$65536,0),2),"SIN CUENTA")</f>
        <v>SIN CUENTA</v>
      </c>
      <c r="D150" s="42" t="e">
        <f>IF($P150="A",SUMIFS(D151:D$181,$A151:$A$181,LEFT($A150,$Q150)&amp;"*",$P151:$P$181,"R"),SUMIFS('[1]Balanza Egresos'!$F$1:$F$65536,'[1]Balanza Egresos'!$A$1:$A$65536,$A150))</f>
        <v>#VALUE!</v>
      </c>
      <c r="E150" s="42" t="e">
        <f>IF($P150="A",SUMIFS(E151:E$181,$A151:$A$181,LEFT($A150,$Q150)&amp;"*",$P151:$P$181,"R"),((H150/[1]Parametros!$E$12)*12)+$I150)</f>
        <v>#VALUE!</v>
      </c>
      <c r="F150" s="30">
        <f>IF($P150="A",SUMIFS(F151:F$181,$A151:$A$181,LEFT($A150,$Q150)&amp;"*",$P151:$P$181,"R"),K150+L150+M150+N150+O150)</f>
        <v>0</v>
      </c>
      <c r="G150" s="44"/>
      <c r="H150" s="45" t="e">
        <f>IF($P150="A",SUMIFS(H151:H$181,$A151:$A$181,LEFT($A150,$Q150)&amp;"*",$P151:$P$181,"R"),SUMIFS('[1]Balanza Egresos'!$V$1:$V$65536,'[1]Balanza Egresos'!$A$1:$A$65536,$A150))</f>
        <v>#VALUE!</v>
      </c>
      <c r="I150" s="51">
        <f t="shared" si="10"/>
        <v>0</v>
      </c>
      <c r="J150" s="32"/>
      <c r="K150" s="47">
        <f>IF($P150="A",SUMIFS(K151:K$181,$A151:$A$181,LEFT($A150,$Q150)&amp;"*",$P151:$P$181,"R"),0)</f>
        <v>0</v>
      </c>
      <c r="L150" s="47">
        <f>IF($P150="A",SUMIFS(L151:L$181,$A151:$A$181,LEFT($A150,$Q150)&amp;"*",$P151:$P$181,"R"),0)</f>
        <v>0</v>
      </c>
      <c r="M150" s="47">
        <f>IF($P150="A",SUMIFS(M151:M$181,$A151:$A$181,LEFT($A150,$Q150)&amp;"*",$P151:$P$181,"R"),0)</f>
        <v>0</v>
      </c>
      <c r="N150" s="47">
        <f>IF($P150="A",SUMIFS(N151:N$181,$A151:$A$181,LEFT($A150,$Q150)&amp;"*",$P151:$P$181,"R"),0)</f>
        <v>0</v>
      </c>
      <c r="O150" s="47">
        <f>IF($P150="A",SUMIFS(O151:O$181,$A151:$A$181,LEFT($A150,$Q150)&amp;"*",$P151:$P$181,"R"),0)</f>
        <v>0</v>
      </c>
      <c r="P150" s="34" t="str">
        <f t="shared" si="11"/>
        <v>A</v>
      </c>
      <c r="Q150" s="34">
        <f t="shared" si="8"/>
        <v>3</v>
      </c>
      <c r="R150" s="35" t="e">
        <f t="shared" si="9"/>
        <v>#VALUE!</v>
      </c>
      <c r="S150" s="36"/>
      <c r="T150" s="37"/>
      <c r="U150" s="5"/>
      <c r="V150" s="32"/>
      <c r="W150" s="32"/>
      <c r="X150" s="32"/>
      <c r="Y150" s="32"/>
      <c r="Z150" s="32"/>
      <c r="AA150" s="38"/>
    </row>
    <row r="151" spans="1:27" s="39" customFormat="1" ht="15" hidden="1" x14ac:dyDescent="0.25">
      <c r="A151" s="40" t="s">
        <v>162</v>
      </c>
      <c r="B151" s="40"/>
      <c r="C151" s="41" t="str">
        <f>IFERROR(INDEX('[1]Balanza Egresos'!A$1:C$65536,MATCH(A151,'[1]Balanza Egresos'!A$1:A$65536,0),2),"SIN CUENTA")</f>
        <v>SIN CUENTA</v>
      </c>
      <c r="D151" s="42" t="e">
        <f>IF($P151="A",SUMIFS(D152:D$181,$A152:$A$181,LEFT($A151,$Q151)&amp;"*",$P152:$P$181,"R"),SUMIFS('[1]Balanza Egresos'!$F$1:$F$65536,'[1]Balanza Egresos'!$A$1:$A$65536,$A151))</f>
        <v>#VALUE!</v>
      </c>
      <c r="E151" s="42" t="e">
        <f>IF($P151="A",SUMIFS(E152:E$181,$A152:$A$181,LEFT($A151,$Q151)&amp;"*",$P152:$P$181,"R"),((H151/[1]Parametros!$E$12)*12)+$I151)</f>
        <v>#VALUE!</v>
      </c>
      <c r="F151" s="30">
        <f>IF($P151="A",SUMIFS(F152:F$181,$A152:$A$181,LEFT($A151,$Q151)&amp;"*",$P152:$P$181,"R"),K151+L151+M151+N151+O151)</f>
        <v>0</v>
      </c>
      <c r="G151" s="44"/>
      <c r="H151" s="45" t="e">
        <f>IF($P151="A",SUMIFS(H152:H$181,$A152:$A$181,LEFT($A151,$Q151)&amp;"*",$P152:$P$181,"R"),SUMIFS('[1]Balanza Egresos'!$V$1:$V$65536,'[1]Balanza Egresos'!$A$1:$A$65536,$A151))</f>
        <v>#VALUE!</v>
      </c>
      <c r="I151" s="51">
        <f t="shared" si="10"/>
        <v>0</v>
      </c>
      <c r="J151" s="32"/>
      <c r="K151" s="47">
        <f>IF($P151="A",SUMIFS(K152:K$181,$A152:$A$181,LEFT($A151,$Q151)&amp;"*",$P152:$P$181,"R"),0)</f>
        <v>0</v>
      </c>
      <c r="L151" s="47">
        <f>IF($P151="A",SUMIFS(L152:L$181,$A152:$A$181,LEFT($A151,$Q151)&amp;"*",$P152:$P$181,"R"),0)</f>
        <v>0</v>
      </c>
      <c r="M151" s="47">
        <f>IF($P151="A",SUMIFS(M152:M$181,$A152:$A$181,LEFT($A151,$Q151)&amp;"*",$P152:$P$181,"R"),0)</f>
        <v>0</v>
      </c>
      <c r="N151" s="47">
        <f>IF($P151="A",SUMIFS(N152:N$181,$A152:$A$181,LEFT($A151,$Q151)&amp;"*",$P152:$P$181,"R"),0)</f>
        <v>0</v>
      </c>
      <c r="O151" s="47">
        <f>IF($P151="A",SUMIFS(O152:O$181,$A152:$A$181,LEFT($A151,$Q151)&amp;"*",$P152:$P$181,"R"),0)</f>
        <v>0</v>
      </c>
      <c r="P151" s="34" t="str">
        <f t="shared" si="11"/>
        <v>R</v>
      </c>
      <c r="Q151" s="34">
        <f t="shared" si="8"/>
        <v>4</v>
      </c>
      <c r="R151" s="35" t="e">
        <f t="shared" si="9"/>
        <v>#VALUE!</v>
      </c>
      <c r="S151" s="36"/>
      <c r="T151" s="37"/>
      <c r="U151" s="5"/>
      <c r="V151" s="32"/>
      <c r="W151" s="32"/>
      <c r="X151" s="32"/>
      <c r="Y151" s="32"/>
      <c r="Z151" s="32"/>
      <c r="AA151" s="38"/>
    </row>
    <row r="152" spans="1:27" s="39" customFormat="1" ht="15" hidden="1" x14ac:dyDescent="0.25">
      <c r="A152" s="40" t="s">
        <v>163</v>
      </c>
      <c r="B152" s="40"/>
      <c r="C152" s="41" t="str">
        <f>IFERROR(INDEX('[1]Balanza Egresos'!A$1:C$65536,MATCH(A152,'[1]Balanza Egresos'!A$1:A$65536,0),2),"SIN CUENTA")</f>
        <v>SIN CUENTA</v>
      </c>
      <c r="D152" s="42" t="e">
        <f>IF($P152="A",SUMIFS(D153:D$181,$A153:$A$181,LEFT($A152,$Q152)&amp;"*",$P153:$P$181,"R"),SUMIFS('[1]Balanza Egresos'!$F$1:$F$65536,'[1]Balanza Egresos'!$A$1:$A$65536,$A152))</f>
        <v>#VALUE!</v>
      </c>
      <c r="E152" s="42" t="e">
        <f>IF($P152="A",SUMIFS(E153:E$181,$A153:$A$181,LEFT($A152,$Q152)&amp;"*",$P153:$P$181,"R"),((H152/[1]Parametros!$E$12)*12)+$I152)</f>
        <v>#VALUE!</v>
      </c>
      <c r="F152" s="30">
        <f>IF($P152="A",SUMIFS(F153:F$181,$A153:$A$181,LEFT($A152,$Q152)&amp;"*",$P153:$P$181,"R"),K152+L152+M152+N152+O152)</f>
        <v>0</v>
      </c>
      <c r="G152" s="44"/>
      <c r="H152" s="45" t="e">
        <f>IF($P152="A",SUMIFS(H153:H$181,$A153:$A$181,LEFT($A152,$Q152)&amp;"*",$P153:$P$181,"R"),SUMIFS('[1]Balanza Egresos'!$V$1:$V$65536,'[1]Balanza Egresos'!$A$1:$A$65536,$A152))</f>
        <v>#VALUE!</v>
      </c>
      <c r="I152" s="51">
        <f t="shared" si="10"/>
        <v>0</v>
      </c>
      <c r="J152" s="32"/>
      <c r="K152" s="47">
        <f>IF($P152="A",SUMIFS(K153:K$181,$A153:$A$181,LEFT($A152,$Q152)&amp;"*",$P153:$P$181,"R"),0)</f>
        <v>0</v>
      </c>
      <c r="L152" s="47">
        <f>IF($P152="A",SUMIFS(L153:L$181,$A153:$A$181,LEFT($A152,$Q152)&amp;"*",$P153:$P$181,"R"),0)</f>
        <v>0</v>
      </c>
      <c r="M152" s="47">
        <f>IF($P152="A",SUMIFS(M153:M$181,$A153:$A$181,LEFT($A152,$Q152)&amp;"*",$P153:$P$181,"R"),0)</f>
        <v>0</v>
      </c>
      <c r="N152" s="47">
        <f>IF($P152="A",SUMIFS(N153:N$181,$A153:$A$181,LEFT($A152,$Q152)&amp;"*",$P153:$P$181,"R"),0)</f>
        <v>0</v>
      </c>
      <c r="O152" s="47">
        <f>IF($P152="A",SUMIFS(O153:O$181,$A153:$A$181,LEFT($A152,$Q152)&amp;"*",$P153:$P$181,"R"),0)</f>
        <v>0</v>
      </c>
      <c r="P152" s="34" t="str">
        <f t="shared" si="11"/>
        <v>A</v>
      </c>
      <c r="Q152" s="34">
        <f t="shared" ref="Q152:Q181" si="12">IF(RIGHT(A152,4)="0000",1,IF(RIGHT(A152,3)="000",2,IF(RIGHT(A152,2)="00",3,4)))</f>
        <v>3</v>
      </c>
      <c r="R152" s="35" t="e">
        <f t="shared" si="9"/>
        <v>#VALUE!</v>
      </c>
      <c r="S152" s="36"/>
      <c r="T152" s="37"/>
      <c r="U152" s="5"/>
      <c r="V152" s="32"/>
      <c r="W152" s="32"/>
      <c r="X152" s="32"/>
      <c r="Y152" s="32"/>
      <c r="Z152" s="32"/>
      <c r="AA152" s="38"/>
    </row>
    <row r="153" spans="1:27" s="39" customFormat="1" ht="15" hidden="1" x14ac:dyDescent="0.25">
      <c r="A153" s="40" t="s">
        <v>164</v>
      </c>
      <c r="B153" s="40"/>
      <c r="C153" s="41" t="str">
        <f>IFERROR(INDEX('[1]Balanza Egresos'!A$1:C$65536,MATCH(A153,'[1]Balanza Egresos'!A$1:A$65536,0),2),"SIN CUENTA")</f>
        <v>SIN CUENTA</v>
      </c>
      <c r="D153" s="42" t="e">
        <f>IF($P153="A",SUMIFS(D154:D$181,$A154:$A$181,LEFT($A153,$Q153)&amp;"*",$P154:$P$181,"R"),SUMIFS('[1]Balanza Egresos'!$F$1:$F$65536,'[1]Balanza Egresos'!$A$1:$A$65536,$A153))</f>
        <v>#VALUE!</v>
      </c>
      <c r="E153" s="42" t="e">
        <f>IF($P153="A",SUMIFS(E154:E$181,$A154:$A$181,LEFT($A153,$Q153)&amp;"*",$P154:$P$181,"R"),((H153/[1]Parametros!$E$12)*12)+$I153)</f>
        <v>#VALUE!</v>
      </c>
      <c r="F153" s="30">
        <f>IF($P153="A",SUMIFS(F154:F$181,$A154:$A$181,LEFT($A153,$Q153)&amp;"*",$P154:$P$181,"R"),K153+L153+M153+N153+O153)</f>
        <v>0</v>
      </c>
      <c r="G153" s="44"/>
      <c r="H153" s="45" t="e">
        <f>IF($P153="A",SUMIFS(H154:H$181,$A154:$A$181,LEFT($A153,$Q153)&amp;"*",$P154:$P$181,"R"),SUMIFS('[1]Balanza Egresos'!$V$1:$V$65536,'[1]Balanza Egresos'!$A$1:$A$65536,$A153))</f>
        <v>#VALUE!</v>
      </c>
      <c r="I153" s="51">
        <f t="shared" si="10"/>
        <v>0</v>
      </c>
      <c r="J153" s="32"/>
      <c r="K153" s="47">
        <f>IF($P153="A",SUMIFS(K154:K$181,$A154:$A$181,LEFT($A153,$Q153)&amp;"*",$P154:$P$181,"R"),0)</f>
        <v>0</v>
      </c>
      <c r="L153" s="47">
        <f>IF($P153="A",SUMIFS(L154:L$181,$A154:$A$181,LEFT($A153,$Q153)&amp;"*",$P154:$P$181,"R"),0)</f>
        <v>0</v>
      </c>
      <c r="M153" s="47">
        <f>IF($P153="A",SUMIFS(M154:M$181,$A154:$A$181,LEFT($A153,$Q153)&amp;"*",$P154:$P$181,"R"),0)</f>
        <v>0</v>
      </c>
      <c r="N153" s="47">
        <f>IF($P153="A",SUMIFS(N154:N$181,$A154:$A$181,LEFT($A153,$Q153)&amp;"*",$P154:$P$181,"R"),0)</f>
        <v>0</v>
      </c>
      <c r="O153" s="47">
        <f>IF($P153="A",SUMIFS(O154:O$181,$A154:$A$181,LEFT($A153,$Q153)&amp;"*",$P154:$P$181,"R"),0)</f>
        <v>0</v>
      </c>
      <c r="P153" s="34" t="str">
        <f t="shared" si="11"/>
        <v>R</v>
      </c>
      <c r="Q153" s="34">
        <f t="shared" si="12"/>
        <v>4</v>
      </c>
      <c r="R153" s="35" t="e">
        <f t="shared" si="9"/>
        <v>#VALUE!</v>
      </c>
      <c r="S153" s="36"/>
      <c r="T153" s="37"/>
      <c r="U153" s="5"/>
      <c r="V153" s="32"/>
      <c r="W153" s="32"/>
      <c r="X153" s="32"/>
      <c r="Y153" s="32"/>
      <c r="Z153" s="32"/>
      <c r="AA153" s="38"/>
    </row>
    <row r="154" spans="1:27" s="39" customFormat="1" ht="15" hidden="1" x14ac:dyDescent="0.25">
      <c r="A154" s="40" t="s">
        <v>165</v>
      </c>
      <c r="B154" s="40"/>
      <c r="C154" s="41" t="str">
        <f>IFERROR(INDEX('[1]Balanza Egresos'!A$1:C$65536,MATCH(A154,'[1]Balanza Egresos'!A$1:A$65536,0),2),"SIN CUENTA")</f>
        <v>SIN CUENTA</v>
      </c>
      <c r="D154" s="42" t="e">
        <f>IF($P154="A",SUMIFS(D155:D$181,$A155:$A$181,LEFT($A154,$Q154)&amp;"*",$P155:$P$181,"R"),SUMIFS('[1]Balanza Egresos'!$F$1:$F$65536,'[1]Balanza Egresos'!$A$1:$A$65536,$A154))</f>
        <v>#VALUE!</v>
      </c>
      <c r="E154" s="42" t="e">
        <f>IF($P154="A",SUMIFS(E155:E$181,$A155:$A$181,LEFT($A154,$Q154)&amp;"*",$P155:$P$181,"R"),((H154/[1]Parametros!$E$12)*12)+$I154)</f>
        <v>#VALUE!</v>
      </c>
      <c r="F154" s="30">
        <f>IF($P154="A",SUMIFS(F155:F$181,$A155:$A$181,LEFT($A154,$Q154)&amp;"*",$P155:$P$181,"R"),K154+L154+M154+N154+O154)</f>
        <v>0</v>
      </c>
      <c r="G154" s="44"/>
      <c r="H154" s="45" t="e">
        <f>IF($P154="A",SUMIFS(H155:H$181,$A155:$A$181,LEFT($A154,$Q154)&amp;"*",$P155:$P$181,"R"),SUMIFS('[1]Balanza Egresos'!$V$1:$V$65536,'[1]Balanza Egresos'!$A$1:$A$65536,$A154))</f>
        <v>#VALUE!</v>
      </c>
      <c r="I154" s="51">
        <f t="shared" si="10"/>
        <v>0</v>
      </c>
      <c r="J154" s="32"/>
      <c r="K154" s="47">
        <f>IF($P154="A",SUMIFS(K155:K$181,$A155:$A$181,LEFT($A154,$Q154)&amp;"*",$P155:$P$181,"R"),0)</f>
        <v>0</v>
      </c>
      <c r="L154" s="47">
        <f>IF($P154="A",SUMIFS(L155:L$181,$A155:$A$181,LEFT($A154,$Q154)&amp;"*",$P155:$P$181,"R"),0)</f>
        <v>0</v>
      </c>
      <c r="M154" s="47">
        <f>IF($P154="A",SUMIFS(M155:M$181,$A155:$A$181,LEFT($A154,$Q154)&amp;"*",$P155:$P$181,"R"),0)</f>
        <v>0</v>
      </c>
      <c r="N154" s="47">
        <f>IF($P154="A",SUMIFS(N155:N$181,$A155:$A$181,LEFT($A154,$Q154)&amp;"*",$P155:$P$181,"R"),0)</f>
        <v>0</v>
      </c>
      <c r="O154" s="47">
        <f>IF($P154="A",SUMIFS(O155:O$181,$A155:$A$181,LEFT($A154,$Q154)&amp;"*",$P155:$P$181,"R"),0)</f>
        <v>0</v>
      </c>
      <c r="P154" s="34" t="str">
        <f t="shared" si="11"/>
        <v>A</v>
      </c>
      <c r="Q154" s="34">
        <f t="shared" si="12"/>
        <v>3</v>
      </c>
      <c r="R154" s="35" t="e">
        <f t="shared" si="9"/>
        <v>#VALUE!</v>
      </c>
      <c r="S154" s="36"/>
      <c r="T154" s="37"/>
      <c r="U154" s="5"/>
      <c r="V154" s="32"/>
      <c r="W154" s="32"/>
      <c r="X154" s="32"/>
      <c r="Y154" s="32"/>
      <c r="Z154" s="32"/>
      <c r="AA154" s="38"/>
    </row>
    <row r="155" spans="1:27" s="39" customFormat="1" ht="15" hidden="1" x14ac:dyDescent="0.25">
      <c r="A155" s="40" t="s">
        <v>166</v>
      </c>
      <c r="B155" s="40"/>
      <c r="C155" s="41" t="str">
        <f>IFERROR(INDEX('[1]Balanza Egresos'!A$1:C$65536,MATCH(A155,'[1]Balanza Egresos'!A$1:A$65536,0),2),"SIN CUENTA")</f>
        <v>SIN CUENTA</v>
      </c>
      <c r="D155" s="42" t="e">
        <f>IF($P155="A",SUMIFS(D156:D$181,$A156:$A$181,LEFT($A155,$Q155)&amp;"*",$P156:$P$181,"R"),SUMIFS('[1]Balanza Egresos'!$F$1:$F$65536,'[1]Balanza Egresos'!$A$1:$A$65536,$A155))</f>
        <v>#VALUE!</v>
      </c>
      <c r="E155" s="42" t="e">
        <f>IF($P155="A",SUMIFS(E156:E$181,$A156:$A$181,LEFT($A155,$Q155)&amp;"*",$P156:$P$181,"R"),((H155/[1]Parametros!$E$12)*12)+$I155)</f>
        <v>#VALUE!</v>
      </c>
      <c r="F155" s="30">
        <f>IF($P155="A",SUMIFS(F156:F$181,$A156:$A$181,LEFT($A155,$Q155)&amp;"*",$P156:$P$181,"R"),K155+L155+M155+N155+O155)</f>
        <v>0</v>
      </c>
      <c r="G155" s="44"/>
      <c r="H155" s="45" t="e">
        <f>IF($P155="A",SUMIFS(H156:H$181,$A156:$A$181,LEFT($A155,$Q155)&amp;"*",$P156:$P$181,"R"),SUMIFS('[1]Balanza Egresos'!$V$1:$V$65536,'[1]Balanza Egresos'!$A$1:$A$65536,$A155))</f>
        <v>#VALUE!</v>
      </c>
      <c r="I155" s="51">
        <f t="shared" si="10"/>
        <v>0</v>
      </c>
      <c r="J155" s="32"/>
      <c r="K155" s="47">
        <f>IF($P155="A",SUMIFS(K156:K$181,$A156:$A$181,LEFT($A155,$Q155)&amp;"*",$P156:$P$181,"R"),0)</f>
        <v>0</v>
      </c>
      <c r="L155" s="47">
        <f>IF($P155="A",SUMIFS(L156:L$181,$A156:$A$181,LEFT($A155,$Q155)&amp;"*",$P156:$P$181,"R"),0)</f>
        <v>0</v>
      </c>
      <c r="M155" s="47">
        <f>IF($P155="A",SUMIFS(M156:M$181,$A156:$A$181,LEFT($A155,$Q155)&amp;"*",$P156:$P$181,"R"),0)</f>
        <v>0</v>
      </c>
      <c r="N155" s="47">
        <f>IF($P155="A",SUMIFS(N156:N$181,$A156:$A$181,LEFT($A155,$Q155)&amp;"*",$P156:$P$181,"R"),0)</f>
        <v>0</v>
      </c>
      <c r="O155" s="47">
        <f>IF($P155="A",SUMIFS(O156:O$181,$A156:$A$181,LEFT($A155,$Q155)&amp;"*",$P156:$P$181,"R"),0)</f>
        <v>0</v>
      </c>
      <c r="P155" s="34" t="str">
        <f t="shared" si="11"/>
        <v>R</v>
      </c>
      <c r="Q155" s="34">
        <f t="shared" si="12"/>
        <v>4</v>
      </c>
      <c r="R155" s="35" t="e">
        <f t="shared" si="9"/>
        <v>#VALUE!</v>
      </c>
      <c r="S155" s="36"/>
      <c r="T155" s="37"/>
      <c r="U155" s="5"/>
      <c r="V155" s="32"/>
      <c r="W155" s="32"/>
      <c r="X155" s="32"/>
      <c r="Y155" s="32"/>
      <c r="Z155" s="32"/>
      <c r="AA155" s="38"/>
    </row>
    <row r="156" spans="1:27" s="39" customFormat="1" ht="15" x14ac:dyDescent="0.25">
      <c r="A156" s="40" t="s">
        <v>167</v>
      </c>
      <c r="B156" s="40"/>
      <c r="C156" s="41" t="str">
        <f>IFERROR(INDEX('[1]Balanza Egresos'!A$1:C$65536,MATCH(A156,'[1]Balanza Egresos'!A$1:A$65536,0),2),"SIN CUENTA")</f>
        <v>OBRA PÚBLICA EN BIENES PROPIOS</v>
      </c>
      <c r="D156" s="42">
        <v>4226206.34</v>
      </c>
      <c r="E156" s="42">
        <v>1252964.1299999999</v>
      </c>
      <c r="F156" s="30">
        <f>IF($P156="A",SUMIFS(F157:F$181,$A157:$A$181,LEFT($A156,$Q156)&amp;"*",$P157:$P$181,"R"),K156+L156+M156+N156+O156)</f>
        <v>4197401.6000000006</v>
      </c>
      <c r="G156" s="44"/>
      <c r="H156" s="45" t="e">
        <f>IF($P156="A",SUMIFS(H157:H$181,$A157:$A$181,LEFT($A156,$Q156)&amp;"*",$P157:$P$181,"R"),SUMIFS('[1]Balanza Egresos'!$V$1:$V$65536,'[1]Balanza Egresos'!$A$1:$A$65536,$A156))</f>
        <v>#VALUE!</v>
      </c>
      <c r="I156" s="51">
        <f t="shared" si="10"/>
        <v>0</v>
      </c>
      <c r="J156" s="32"/>
      <c r="K156" s="47">
        <f>IF($P156="A",SUMIFS(K157:K$181,$A157:$A$181,LEFT($A156,$Q156)&amp;"*",$P157:$P$181,"R"),0)</f>
        <v>0</v>
      </c>
      <c r="L156" s="47">
        <f>IF($P156="A",SUMIFS(L157:L$181,$A157:$A$181,LEFT($A156,$Q156)&amp;"*",$P157:$P$181,"R"),0)</f>
        <v>0</v>
      </c>
      <c r="M156" s="47">
        <f>IF($P156="A",SUMIFS(M157:M$181,$A157:$A$181,LEFT($A156,$Q156)&amp;"*",$P157:$P$181,"R"),0)</f>
        <v>4197401.6000000006</v>
      </c>
      <c r="N156" s="47">
        <f>IF($P156="A",SUMIFS(N157:N$181,$A157:$A$181,LEFT($A156,$Q156)&amp;"*",$P157:$P$181,"R"),0)</f>
        <v>0</v>
      </c>
      <c r="O156" s="47">
        <f>IF($P156="A",SUMIFS(O157:O$181,$A157:$A$181,LEFT($A156,$Q156)&amp;"*",$P157:$P$181,"R"),0)</f>
        <v>0</v>
      </c>
      <c r="P156" s="34" t="str">
        <f t="shared" si="11"/>
        <v>A</v>
      </c>
      <c r="Q156" s="34">
        <f t="shared" si="12"/>
        <v>2</v>
      </c>
      <c r="R156" s="35" t="e">
        <f t="shared" si="9"/>
        <v>#VALUE!</v>
      </c>
      <c r="S156" s="36"/>
      <c r="T156" s="37"/>
      <c r="U156" s="5"/>
      <c r="V156" s="32"/>
      <c r="W156" s="32"/>
      <c r="X156" s="32"/>
      <c r="Y156" s="32"/>
      <c r="Z156" s="32"/>
      <c r="AA156" s="38"/>
    </row>
    <row r="157" spans="1:27" s="39" customFormat="1" ht="15" hidden="1" x14ac:dyDescent="0.25">
      <c r="A157" s="40" t="s">
        <v>168</v>
      </c>
      <c r="B157" s="40"/>
      <c r="C157" s="41" t="str">
        <f>IFERROR(INDEX('[1]Balanza Egresos'!A$1:C$65536,MATCH(A157,'[1]Balanza Egresos'!A$1:A$65536,0),2),"SIN CUENTA")</f>
        <v>SIN CUENTA</v>
      </c>
      <c r="D157" s="42" t="e">
        <f>IF($P157="A",SUMIFS(D158:D$181,$A158:$A$181,LEFT($A157,$Q157)&amp;"*",$P158:$P$181,"R"),SUMIFS('[1]Balanza Egresos'!$F$1:$F$65536,'[1]Balanza Egresos'!$A$1:$A$65536,$A157))</f>
        <v>#VALUE!</v>
      </c>
      <c r="E157" s="42" t="e">
        <f>IF($P157="A",SUMIFS(E158:E$181,$A158:$A$181,LEFT($A157,$Q157)&amp;"*",$P158:$P$181,"R"),((H157/[1]Parametros!$E$12)*12)+$I157)</f>
        <v>#VALUE!</v>
      </c>
      <c r="F157" s="30">
        <f>IF($P157="A",SUMIFS(F158:F$181,$A158:$A$181,LEFT($A157,$Q157)&amp;"*",$P158:$P$181,"R"),K157+L157+M157+N157+O157)</f>
        <v>0</v>
      </c>
      <c r="G157" s="44"/>
      <c r="H157" s="45" t="e">
        <f>IF($P157="A",SUMIFS(H158:H$181,$A158:$A$181,LEFT($A157,$Q157)&amp;"*",$P158:$P$181,"R"),SUMIFS('[1]Balanza Egresos'!$V$1:$V$65536,'[1]Balanza Egresos'!$A$1:$A$65536,$A157))</f>
        <v>#VALUE!</v>
      </c>
      <c r="I157" s="51">
        <f t="shared" si="10"/>
        <v>0</v>
      </c>
      <c r="J157" s="32"/>
      <c r="K157" s="47">
        <f>IF($P157="A",SUMIFS(K158:K$181,$A158:$A$181,LEFT($A157,$Q157)&amp;"*",$P158:$P$181,"R"),0)</f>
        <v>0</v>
      </c>
      <c r="L157" s="47">
        <f>IF($P157="A",SUMIFS(L158:L$181,$A158:$A$181,LEFT($A157,$Q157)&amp;"*",$P158:$P$181,"R"),0)</f>
        <v>0</v>
      </c>
      <c r="M157" s="47">
        <f>IF($P157="A",SUMIFS(M158:M$181,$A158:$A$181,LEFT($A157,$Q157)&amp;"*",$P158:$P$181,"R"),0)</f>
        <v>0</v>
      </c>
      <c r="N157" s="47">
        <f>IF($P157="A",SUMIFS(N158:N$181,$A158:$A$181,LEFT($A157,$Q157)&amp;"*",$P158:$P$181,"R"),0)</f>
        <v>0</v>
      </c>
      <c r="O157" s="47">
        <f>IF($P157="A",SUMIFS(O158:O$181,$A158:$A$181,LEFT($A157,$Q157)&amp;"*",$P158:$P$181,"R"),0)</f>
        <v>0</v>
      </c>
      <c r="P157" s="34" t="str">
        <f t="shared" si="11"/>
        <v>A</v>
      </c>
      <c r="Q157" s="34">
        <f t="shared" si="12"/>
        <v>3</v>
      </c>
      <c r="R157" s="35" t="e">
        <f t="shared" si="9"/>
        <v>#VALUE!</v>
      </c>
      <c r="S157" s="36"/>
      <c r="T157" s="37"/>
      <c r="U157" s="5"/>
      <c r="V157" s="32"/>
      <c r="W157" s="32"/>
      <c r="X157" s="32"/>
      <c r="Y157" s="32"/>
      <c r="Z157" s="32"/>
      <c r="AA157" s="38"/>
    </row>
    <row r="158" spans="1:27" s="39" customFormat="1" ht="15" hidden="1" x14ac:dyDescent="0.25">
      <c r="A158" s="40" t="s">
        <v>169</v>
      </c>
      <c r="B158" s="40"/>
      <c r="C158" s="41" t="str">
        <f>IFERROR(INDEX('[1]Balanza Egresos'!A$1:C$65536,MATCH(A158,'[1]Balanza Egresos'!A$1:A$65536,0),2),"SIN CUENTA")</f>
        <v>SIN CUENTA</v>
      </c>
      <c r="D158" s="42" t="e">
        <f>IF($P158="A",SUMIFS(D159:D$181,$A159:$A$181,LEFT($A158,$Q158)&amp;"*",$P159:$P$181,"R"),SUMIFS('[1]Balanza Egresos'!$F$1:$F$65536,'[1]Balanza Egresos'!$A$1:$A$65536,$A158))</f>
        <v>#VALUE!</v>
      </c>
      <c r="E158" s="42" t="e">
        <f>IF($P158="A",SUMIFS(E159:E$181,$A159:$A$181,LEFT($A158,$Q158)&amp;"*",$P159:$P$181,"R"),((H158/[1]Parametros!$E$12)*12)+$I158)</f>
        <v>#VALUE!</v>
      </c>
      <c r="F158" s="30">
        <f>IF($P158="A",SUMIFS(F159:F$181,$A159:$A$181,LEFT($A158,$Q158)&amp;"*",$P159:$P$181,"R"),K158+L158+M158+N158+O158)</f>
        <v>0</v>
      </c>
      <c r="G158" s="44"/>
      <c r="H158" s="45" t="e">
        <f>IF($P158="A",SUMIFS(H159:H$181,$A159:$A$181,LEFT($A158,$Q158)&amp;"*",$P159:$P$181,"R"),SUMIFS('[1]Balanza Egresos'!$V$1:$V$65536,'[1]Balanza Egresos'!$A$1:$A$65536,$A158))</f>
        <v>#VALUE!</v>
      </c>
      <c r="I158" s="51">
        <f t="shared" si="10"/>
        <v>0</v>
      </c>
      <c r="J158" s="32"/>
      <c r="K158" s="47">
        <f>IF($P158="A",SUMIFS(K159:K$181,$A159:$A$181,LEFT($A158,$Q158)&amp;"*",$P159:$P$181,"R"),0)</f>
        <v>0</v>
      </c>
      <c r="L158" s="47">
        <f>IF($P158="A",SUMIFS(L159:L$181,$A159:$A$181,LEFT($A158,$Q158)&amp;"*",$P159:$P$181,"R"),0)</f>
        <v>0</v>
      </c>
      <c r="M158" s="47">
        <f>IF($P158="A",SUMIFS(M159:M$181,$A159:$A$181,LEFT($A158,$Q158)&amp;"*",$P159:$P$181,"R"),0)</f>
        <v>0</v>
      </c>
      <c r="N158" s="47">
        <f>IF($P158="A",SUMIFS(N159:N$181,$A159:$A$181,LEFT($A158,$Q158)&amp;"*",$P159:$P$181,"R"),0)</f>
        <v>0</v>
      </c>
      <c r="O158" s="47">
        <f>IF($P158="A",SUMIFS(O159:O$181,$A159:$A$181,LEFT($A158,$Q158)&amp;"*",$P159:$P$181,"R"),0)</f>
        <v>0</v>
      </c>
      <c r="P158" s="34" t="str">
        <f t="shared" si="11"/>
        <v>R</v>
      </c>
      <c r="Q158" s="34">
        <f t="shared" si="12"/>
        <v>4</v>
      </c>
      <c r="R158" s="35" t="e">
        <f t="shared" si="9"/>
        <v>#VALUE!</v>
      </c>
      <c r="S158" s="36"/>
      <c r="T158" s="37"/>
      <c r="U158" s="5"/>
      <c r="V158" s="32"/>
      <c r="W158" s="32"/>
      <c r="X158" s="32"/>
      <c r="Y158" s="32"/>
      <c r="Z158" s="32"/>
      <c r="AA158" s="38"/>
    </row>
    <row r="159" spans="1:27" s="39" customFormat="1" ht="15" hidden="1" x14ac:dyDescent="0.25">
      <c r="A159" s="40" t="s">
        <v>170</v>
      </c>
      <c r="B159" s="40"/>
      <c r="C159" s="41" t="str">
        <f>IFERROR(INDEX('[1]Balanza Egresos'!A$1:C$65536,MATCH(A159,'[1]Balanza Egresos'!A$1:A$65536,0),2),"SIN CUENTA")</f>
        <v>SIN CUENTA</v>
      </c>
      <c r="D159" s="42" t="e">
        <f>IF($P159="A",SUMIFS(D160:D$181,$A160:$A$181,LEFT($A159,$Q159)&amp;"*",$P160:$P$181,"R"),SUMIFS('[1]Balanza Egresos'!$F$1:$F$65536,'[1]Balanza Egresos'!$A$1:$A$65536,$A159))</f>
        <v>#VALUE!</v>
      </c>
      <c r="E159" s="42" t="e">
        <f>IF($P159="A",SUMIFS(E160:E$181,$A160:$A$181,LEFT($A159,$Q159)&amp;"*",$P160:$P$181,"R"),((H159/[1]Parametros!$E$12)*12)+$I159)</f>
        <v>#VALUE!</v>
      </c>
      <c r="F159" s="30">
        <f>IF($P159="A",SUMIFS(F160:F$181,$A160:$A$181,LEFT($A159,$Q159)&amp;"*",$P160:$P$181,"R"),K159+L159+M159+N159+O159)</f>
        <v>0</v>
      </c>
      <c r="G159" s="44"/>
      <c r="H159" s="45" t="e">
        <f>IF($P159="A",SUMIFS(H160:H$181,$A160:$A$181,LEFT($A159,$Q159)&amp;"*",$P160:$P$181,"R"),SUMIFS('[1]Balanza Egresos'!$V$1:$V$65536,'[1]Balanza Egresos'!$A$1:$A$65536,$A159))</f>
        <v>#VALUE!</v>
      </c>
      <c r="I159" s="51">
        <f t="shared" si="10"/>
        <v>0</v>
      </c>
      <c r="J159" s="32"/>
      <c r="K159" s="47">
        <f>IF($P159="A",SUMIFS(K160:K$181,$A160:$A$181,LEFT($A159,$Q159)&amp;"*",$P160:$P$181,"R"),0)</f>
        <v>0</v>
      </c>
      <c r="L159" s="47">
        <f>IF($P159="A",SUMIFS(L160:L$181,$A160:$A$181,LEFT($A159,$Q159)&amp;"*",$P160:$P$181,"R"),0)</f>
        <v>0</v>
      </c>
      <c r="M159" s="47">
        <f>IF($P159="A",SUMIFS(M160:M$181,$A160:$A$181,LEFT($A159,$Q159)&amp;"*",$P160:$P$181,"R"),0)</f>
        <v>0</v>
      </c>
      <c r="N159" s="47">
        <f>IF($P159="A",SUMIFS(N160:N$181,$A160:$A$181,LEFT($A159,$Q159)&amp;"*",$P160:$P$181,"R"),0)</f>
        <v>0</v>
      </c>
      <c r="O159" s="47">
        <f>IF($P159="A",SUMIFS(O160:O$181,$A160:$A$181,LEFT($A159,$Q159)&amp;"*",$P160:$P$181,"R"),0)</f>
        <v>0</v>
      </c>
      <c r="P159" s="34" t="str">
        <f t="shared" si="11"/>
        <v>A</v>
      </c>
      <c r="Q159" s="34">
        <f t="shared" si="12"/>
        <v>3</v>
      </c>
      <c r="R159" s="35" t="e">
        <f t="shared" si="9"/>
        <v>#VALUE!</v>
      </c>
      <c r="S159" s="36"/>
      <c r="T159" s="37"/>
      <c r="U159" s="5"/>
      <c r="V159" s="32"/>
      <c r="W159" s="32"/>
      <c r="X159" s="32"/>
      <c r="Y159" s="32"/>
      <c r="Z159" s="32"/>
      <c r="AA159" s="38"/>
    </row>
    <row r="160" spans="1:27" s="39" customFormat="1" ht="15" hidden="1" x14ac:dyDescent="0.25">
      <c r="A160" s="40" t="s">
        <v>171</v>
      </c>
      <c r="B160" s="40"/>
      <c r="C160" s="41" t="str">
        <f>IFERROR(INDEX('[1]Balanza Egresos'!A$1:C$65536,MATCH(A160,'[1]Balanza Egresos'!A$1:A$65536,0),2),"SIN CUENTA")</f>
        <v>SIN CUENTA</v>
      </c>
      <c r="D160" s="42" t="e">
        <f>IF($P160="A",SUMIFS(D161:D$181,$A161:$A$181,LEFT($A160,$Q160)&amp;"*",$P161:$P$181,"R"),SUMIFS('[1]Balanza Egresos'!$F$1:$F$65536,'[1]Balanza Egresos'!$A$1:$A$65536,$A160))</f>
        <v>#VALUE!</v>
      </c>
      <c r="E160" s="42" t="e">
        <f>IF($P160="A",SUMIFS(E161:E$181,$A161:$A$181,LEFT($A160,$Q160)&amp;"*",$P161:$P$181,"R"),((H160/[1]Parametros!$E$12)*12)+$I160)</f>
        <v>#VALUE!</v>
      </c>
      <c r="F160" s="30">
        <f>IF($P160="A",SUMIFS(F161:F$181,$A161:$A$181,LEFT($A160,$Q160)&amp;"*",$P161:$P$181,"R"),K160+L160+M160+N160+O160)</f>
        <v>0</v>
      </c>
      <c r="G160" s="44"/>
      <c r="H160" s="45" t="e">
        <f>IF($P160="A",SUMIFS(H161:H$181,$A161:$A$181,LEFT($A160,$Q160)&amp;"*",$P161:$P$181,"R"),SUMIFS('[1]Balanza Egresos'!$V$1:$V$65536,'[1]Balanza Egresos'!$A$1:$A$65536,$A160))</f>
        <v>#VALUE!</v>
      </c>
      <c r="I160" s="51">
        <f t="shared" si="10"/>
        <v>0</v>
      </c>
      <c r="J160" s="32"/>
      <c r="K160" s="47">
        <f>IF($P160="A",SUMIFS(K161:K$181,$A161:$A$181,LEFT($A160,$Q160)&amp;"*",$P161:$P$181,"R"),0)</f>
        <v>0</v>
      </c>
      <c r="L160" s="47">
        <f>IF($P160="A",SUMIFS(L161:L$181,$A161:$A$181,LEFT($A160,$Q160)&amp;"*",$P161:$P$181,"R"),0)</f>
        <v>0</v>
      </c>
      <c r="M160" s="47">
        <f>IF($P160="A",SUMIFS(M161:M$181,$A161:$A$181,LEFT($A160,$Q160)&amp;"*",$P161:$P$181,"R"),0)</f>
        <v>0</v>
      </c>
      <c r="N160" s="47">
        <f>IF($P160="A",SUMIFS(N161:N$181,$A161:$A$181,LEFT($A160,$Q160)&amp;"*",$P161:$P$181,"R"),0)</f>
        <v>0</v>
      </c>
      <c r="O160" s="47">
        <f>IF($P160="A",SUMIFS(O161:O$181,$A161:$A$181,LEFT($A160,$Q160)&amp;"*",$P161:$P$181,"R"),0)</f>
        <v>0</v>
      </c>
      <c r="P160" s="34" t="str">
        <f t="shared" si="11"/>
        <v>R</v>
      </c>
      <c r="Q160" s="34">
        <f t="shared" si="12"/>
        <v>4</v>
      </c>
      <c r="R160" s="35" t="e">
        <f t="shared" si="9"/>
        <v>#VALUE!</v>
      </c>
      <c r="S160" s="36"/>
      <c r="T160" s="37"/>
      <c r="U160" s="5"/>
      <c r="V160" s="32"/>
      <c r="W160" s="32"/>
      <c r="X160" s="32"/>
      <c r="Y160" s="32"/>
      <c r="Z160" s="32"/>
      <c r="AA160" s="38"/>
    </row>
    <row r="161" spans="1:27" s="39" customFormat="1" ht="15" x14ac:dyDescent="0.25">
      <c r="A161" s="40" t="s">
        <v>172</v>
      </c>
      <c r="B161" s="40"/>
      <c r="C161" s="41" t="str">
        <f>IFERROR(INDEX('[1]Balanza Egresos'!A$1:C$65536,MATCH(A161,'[1]Balanza Egresos'!A$1:A$65536,0),2),"SIN CUENTA")</f>
        <v xml:space="preserve">  Construcción de obras para el abastecimiento de agua, petróleo, gas, electricidad y telecomunicaciones</v>
      </c>
      <c r="D161" s="42">
        <v>4226206.34</v>
      </c>
      <c r="E161" s="42">
        <v>1252964.1299999999</v>
      </c>
      <c r="F161" s="30">
        <f>IF($P161="A",SUMIFS(F162:F$181,$A162:$A$181,LEFT($A161,$Q161)&amp;"*",$P162:$P$181,"R"),K161+L161+M161+N161+O161)</f>
        <v>4197401.6000000006</v>
      </c>
      <c r="G161" s="44"/>
      <c r="H161" s="45" t="e">
        <f>IF($P161="A",SUMIFS(H162:H$181,$A162:$A$181,LEFT($A161,$Q161)&amp;"*",$P162:$P$181,"R"),SUMIFS('[1]Balanza Egresos'!$V$1:$V$65536,'[1]Balanza Egresos'!$A$1:$A$65536,$A161))</f>
        <v>#VALUE!</v>
      </c>
      <c r="I161" s="51">
        <f t="shared" si="10"/>
        <v>0</v>
      </c>
      <c r="J161" s="32"/>
      <c r="K161" s="47">
        <f>IF($P161="A",SUMIFS(K162:K$181,$A162:$A$181,LEFT($A161,$Q161)&amp;"*",$P162:$P$181,"R"),0)</f>
        <v>0</v>
      </c>
      <c r="L161" s="47">
        <f>IF($P161="A",SUMIFS(L162:L$181,$A162:$A$181,LEFT($A161,$Q161)&amp;"*",$P162:$P$181,"R"),0)</f>
        <v>0</v>
      </c>
      <c r="M161" s="47">
        <f>IF($P161="A",SUMIFS(M162:M$181,$A162:$A$181,LEFT($A161,$Q161)&amp;"*",$P162:$P$181,"R"),0)</f>
        <v>4197401.6000000006</v>
      </c>
      <c r="N161" s="47">
        <f>IF($P161="A",SUMIFS(N162:N$181,$A162:$A$181,LEFT($A161,$Q161)&amp;"*",$P162:$P$181,"R"),0)</f>
        <v>0</v>
      </c>
      <c r="O161" s="47">
        <f>IF($P161="A",SUMIFS(O162:O$181,$A162:$A$181,LEFT($A161,$Q161)&amp;"*",$P162:$P$181,"R"),0)</f>
        <v>0</v>
      </c>
      <c r="P161" s="34" t="str">
        <f t="shared" si="11"/>
        <v>A</v>
      </c>
      <c r="Q161" s="34">
        <f t="shared" si="12"/>
        <v>3</v>
      </c>
      <c r="R161" s="35" t="e">
        <f t="shared" si="9"/>
        <v>#VALUE!</v>
      </c>
      <c r="S161" s="36"/>
      <c r="T161" s="37"/>
      <c r="U161" s="5"/>
      <c r="V161" s="32"/>
      <c r="W161" s="32"/>
      <c r="X161" s="32"/>
      <c r="Y161" s="32"/>
      <c r="Z161" s="32"/>
      <c r="AA161" s="38"/>
    </row>
    <row r="162" spans="1:27" s="39" customFormat="1" ht="30.6" x14ac:dyDescent="0.25">
      <c r="A162" s="40" t="s">
        <v>173</v>
      </c>
      <c r="B162" s="40"/>
      <c r="C162" s="41" t="str">
        <f>IFERROR(INDEX('[1]Balanza Egresos'!A$1:C$65536,MATCH(A162,'[1]Balanza Egresos'!A$1:A$65536,0),2),"SIN CUENTA")</f>
        <v xml:space="preserve">  Construcción de obras para el abastecimiento de agua, petróleo, gas, electricidad y telecomunicaciones</v>
      </c>
      <c r="D162" s="42">
        <v>4226206.37</v>
      </c>
      <c r="E162" s="42">
        <v>1252964.1299999999</v>
      </c>
      <c r="F162" s="30">
        <f>IF($P162="A",SUMIFS(F163:F$181,$A163:$A$181,LEFT($A162,$Q162)&amp;"*",$P163:$P$181,"R"),K162+L162+M162+N162+O162)</f>
        <v>4197401.6000000006</v>
      </c>
      <c r="G162" s="49" t="s">
        <v>174</v>
      </c>
      <c r="H162" s="45" t="e">
        <f>IF($P162="A",SUMIFS(H163:H$181,$A163:$A$181,LEFT($A162,$Q162)&amp;"*",$P163:$P$181,"R"),SUMIFS('[1]Balanza Egresos'!$V$1:$V$65536,'[1]Balanza Egresos'!$A$1:$A$65536,$A162))</f>
        <v>#VALUE!</v>
      </c>
      <c r="I162" s="51">
        <f t="shared" si="10"/>
        <v>0</v>
      </c>
      <c r="J162" s="32"/>
      <c r="K162" s="47">
        <f>IF($P162="A",SUMIFS(K163:K$181,$A163:$A$181,LEFT($A162,$Q162)&amp;"*",$P163:$P$181,"R"),0)</f>
        <v>0</v>
      </c>
      <c r="L162" s="47">
        <f>IF($P162="A",SUMIFS(L163:L$181,$A163:$A$181,LEFT($A162,$Q162)&amp;"*",$P163:$P$181,"R"),0)</f>
        <v>0</v>
      </c>
      <c r="M162" s="47">
        <f>4853857.2+399.83+12165.11+1000000-2937413.01+66555.8+1201836.67</f>
        <v>4197401.6000000006</v>
      </c>
      <c r="N162" s="47">
        <f>IF($P162="A",SUMIFS(N163:N$181,$A163:$A$181,LEFT($A162,$Q162)&amp;"*",$P163:$P$181,"R"),0)</f>
        <v>0</v>
      </c>
      <c r="O162" s="47">
        <f>IF($P162="A",SUMIFS(O163:O$181,$A163:$A$181,LEFT($A162,$Q162)&amp;"*",$P163:$P$181,"R"),0)</f>
        <v>0</v>
      </c>
      <c r="P162" s="34" t="str">
        <f t="shared" si="11"/>
        <v>R</v>
      </c>
      <c r="Q162" s="34">
        <f t="shared" si="12"/>
        <v>4</v>
      </c>
      <c r="R162" s="35" t="e">
        <f t="shared" si="9"/>
        <v>#VALUE!</v>
      </c>
      <c r="S162" s="36"/>
      <c r="T162" s="37"/>
      <c r="U162" s="5"/>
      <c r="V162" s="32"/>
      <c r="W162" s="32"/>
      <c r="X162" s="32"/>
      <c r="Y162" s="32"/>
      <c r="Z162" s="32"/>
      <c r="AA162" s="38"/>
    </row>
    <row r="163" spans="1:27" s="39" customFormat="1" ht="15" hidden="1" x14ac:dyDescent="0.25">
      <c r="A163" s="40" t="s">
        <v>175</v>
      </c>
      <c r="B163" s="40"/>
      <c r="C163" s="41" t="str">
        <f>IFERROR(INDEX('[1]Balanza Egresos'!A$1:C$65536,MATCH(A163,'[1]Balanza Egresos'!A$1:A$65536,0),2),"SIN CUENTA")</f>
        <v>SIN CUENTA</v>
      </c>
      <c r="D163" s="42" t="e">
        <f>IF($P163="A",SUMIFS(D164:D$181,$A164:$A$181,LEFT($A163,$Q163)&amp;"*",$P164:$P$181,"R"),SUMIFS('[1]Balanza Egresos'!$F$1:$F$65536,'[1]Balanza Egresos'!$A$1:$A$65536,$A163))</f>
        <v>#VALUE!</v>
      </c>
      <c r="E163" s="42" t="e">
        <f>IF($P163="A",SUMIFS(E164:E$181,$A164:$A$181,LEFT($A163,$Q163)&amp;"*",$P164:$P$181,"R"),((H163/[1]Parametros!$E$12)*12)+$I163)</f>
        <v>#VALUE!</v>
      </c>
      <c r="F163" s="30">
        <f>IF($P163="A",SUMIFS(F164:F$181,$A164:$A$181,LEFT($A163,$Q163)&amp;"*",$P164:$P$181,"R"),K163+L163+M163+N163+O163)</f>
        <v>0</v>
      </c>
      <c r="G163" s="44"/>
      <c r="H163" s="45" t="e">
        <f>IF($P163="A",SUMIFS(H164:H$181,$A164:$A$181,LEFT($A163,$Q163)&amp;"*",$P164:$P$181,"R"),SUMIFS('[1]Balanza Egresos'!$V$1:$V$65536,'[1]Balanza Egresos'!$A$1:$A$65536,$A163))</f>
        <v>#VALUE!</v>
      </c>
      <c r="I163" s="51">
        <f t="shared" si="10"/>
        <v>0</v>
      </c>
      <c r="J163" s="32"/>
      <c r="K163" s="47">
        <f>IF($P163="A",SUMIFS(K164:K$181,$A164:$A$181,LEFT($A163,$Q163)&amp;"*",$P164:$P$181,"R"),0)</f>
        <v>0</v>
      </c>
      <c r="L163" s="47">
        <f>IF($P163="A",SUMIFS(L164:L$181,$A164:$A$181,LEFT($A163,$Q163)&amp;"*",$P164:$P$181,"R"),0)</f>
        <v>0</v>
      </c>
      <c r="M163" s="47">
        <f>IF($P163="A",SUMIFS(M164:M$181,$A164:$A$181,LEFT($A163,$Q163)&amp;"*",$P164:$P$181,"R"),0)</f>
        <v>0</v>
      </c>
      <c r="N163" s="47">
        <f>IF($P163="A",SUMIFS(N164:N$181,$A164:$A$181,LEFT($A163,$Q163)&amp;"*",$P164:$P$181,"R"),0)</f>
        <v>0</v>
      </c>
      <c r="O163" s="47">
        <f>IF($P163="A",SUMIFS(O164:O$181,$A164:$A$181,LEFT($A163,$Q163)&amp;"*",$P164:$P$181,"R"),0)</f>
        <v>0</v>
      </c>
      <c r="P163" s="34" t="str">
        <f>IF(RIGHT(A163,2)="00","A","R")</f>
        <v>R</v>
      </c>
      <c r="Q163" s="34">
        <f>IF(RIGHT(A163,4)="0000",1,IF(RIGHT(A163,3)="000",2,IF(RIGHT(A163,2)="00",3,4)))</f>
        <v>4</v>
      </c>
      <c r="R163" s="35" t="e">
        <f t="shared" si="9"/>
        <v>#VALUE!</v>
      </c>
      <c r="S163" s="36"/>
      <c r="T163" s="37"/>
      <c r="U163" s="5"/>
      <c r="V163" s="32"/>
      <c r="W163" s="32"/>
      <c r="X163" s="32"/>
      <c r="Y163" s="32"/>
      <c r="Z163" s="32"/>
      <c r="AA163" s="38"/>
    </row>
    <row r="164" spans="1:27" s="39" customFormat="1" ht="15" hidden="1" x14ac:dyDescent="0.25">
      <c r="A164" s="40" t="s">
        <v>176</v>
      </c>
      <c r="B164" s="40"/>
      <c r="C164" s="41" t="str">
        <f>IFERROR(INDEX('[1]Balanza Egresos'!A$1:C$65536,MATCH(A164,'[1]Balanza Egresos'!A$1:A$65536,0),2),"SIN CUENTA")</f>
        <v>SIN CUENTA</v>
      </c>
      <c r="D164" s="42" t="e">
        <f>IF($P164="A",SUMIFS(D165:D$181,$A165:$A$181,LEFT($A164,$Q164)&amp;"*",$P165:$P$181,"R"),SUMIFS('[1]Balanza Egresos'!$F$1:$F$65536,'[1]Balanza Egresos'!$A$1:$A$65536,$A164))</f>
        <v>#VALUE!</v>
      </c>
      <c r="E164" s="42" t="e">
        <f>IF($P164="A",SUMIFS(E165:E$181,$A165:$A$181,LEFT($A164,$Q164)&amp;"*",$P165:$P$181,"R"),((H164/[1]Parametros!$E$12)*12)+$I164)</f>
        <v>#VALUE!</v>
      </c>
      <c r="F164" s="30">
        <f>IF($P164="A",SUMIFS(F165:F$181,$A165:$A$181,LEFT($A164,$Q164)&amp;"*",$P165:$P$181,"R"),K164+L164+M164+N164+O164)</f>
        <v>0</v>
      </c>
      <c r="G164" s="44"/>
      <c r="H164" s="45" t="e">
        <f>IF($P164="A",SUMIFS(H165:H$181,$A165:$A$181,LEFT($A164,$Q164)&amp;"*",$P165:$P$181,"R"),SUMIFS('[1]Balanza Egresos'!$V$1:$V$65536,'[1]Balanza Egresos'!$A$1:$A$65536,$A164))</f>
        <v>#VALUE!</v>
      </c>
      <c r="I164" s="51">
        <f t="shared" si="10"/>
        <v>0</v>
      </c>
      <c r="J164" s="32"/>
      <c r="K164" s="47">
        <f>IF($P164="A",SUMIFS(K165:K$181,$A165:$A$181,LEFT($A164,$Q164)&amp;"*",$P165:$P$181,"R"),0)</f>
        <v>0</v>
      </c>
      <c r="L164" s="47">
        <f>IF($P164="A",SUMIFS(L165:L$181,$A165:$A$181,LEFT($A164,$Q164)&amp;"*",$P165:$P$181,"R"),0)</f>
        <v>0</v>
      </c>
      <c r="M164" s="47">
        <f>IF($P164="A",SUMIFS(M165:M$181,$A165:$A$181,LEFT($A164,$Q164)&amp;"*",$P165:$P$181,"R"),0)</f>
        <v>0</v>
      </c>
      <c r="N164" s="47">
        <f>IF($P164="A",SUMIFS(N165:N$181,$A165:$A$181,LEFT($A164,$Q164)&amp;"*",$P165:$P$181,"R"),0)</f>
        <v>0</v>
      </c>
      <c r="O164" s="47">
        <f>IF($P164="A",SUMIFS(O165:O$181,$A165:$A$181,LEFT($A164,$Q164)&amp;"*",$P165:$P$181,"R"),0)</f>
        <v>0</v>
      </c>
      <c r="P164" s="34" t="str">
        <f>IF(RIGHT(A164,2)="00","A","R")</f>
        <v>R</v>
      </c>
      <c r="Q164" s="34">
        <f>IF(RIGHT(A164,4)="0000",1,IF(RIGHT(A164,3)="000",2,IF(RIGHT(A164,2)="00",3,4)))</f>
        <v>4</v>
      </c>
      <c r="R164" s="35" t="e">
        <f t="shared" si="9"/>
        <v>#VALUE!</v>
      </c>
      <c r="S164" s="36"/>
      <c r="T164" s="37"/>
      <c r="U164" s="5"/>
      <c r="V164" s="32"/>
      <c r="W164" s="32"/>
      <c r="X164" s="32"/>
      <c r="Y164" s="32"/>
      <c r="Z164" s="32"/>
      <c r="AA164" s="38"/>
    </row>
    <row r="165" spans="1:27" s="39" customFormat="1" ht="15" hidden="1" x14ac:dyDescent="0.25">
      <c r="A165" s="40" t="s">
        <v>177</v>
      </c>
      <c r="B165" s="40"/>
      <c r="C165" s="41" t="str">
        <f>IFERROR(INDEX('[1]Balanza Egresos'!A$1:C$65536,MATCH(A165,'[1]Balanza Egresos'!A$1:A$65536,0),2),"SIN CUENTA")</f>
        <v>SIN CUENTA</v>
      </c>
      <c r="D165" s="42" t="e">
        <f>IF($P165="A",SUMIFS(D166:D$181,$A166:$A$181,LEFT($A165,$Q165)&amp;"*",$P166:$P$181,"R"),SUMIFS('[1]Balanza Egresos'!$F$1:$F$65536,'[1]Balanza Egresos'!$A$1:$A$65536,$A165))</f>
        <v>#VALUE!</v>
      </c>
      <c r="E165" s="42" t="e">
        <f>IF($P165="A",SUMIFS(E166:E$181,$A166:$A$181,LEFT($A165,$Q165)&amp;"*",$P166:$P$181,"R"),((H165/[1]Parametros!$E$12)*12)+$I165)</f>
        <v>#VALUE!</v>
      </c>
      <c r="F165" s="30">
        <f>IF($P165="A",SUMIFS(F166:F$181,$A166:$A$181,LEFT($A165,$Q165)&amp;"*",$P166:$P$181,"R"),K165+L165+M165+N165+O165)</f>
        <v>0</v>
      </c>
      <c r="G165" s="44"/>
      <c r="H165" s="45" t="e">
        <f>IF($P165="A",SUMIFS(H166:H$181,$A166:$A$181,LEFT($A165,$Q165)&amp;"*",$P166:$P$181,"R"),SUMIFS('[1]Balanza Egresos'!$V$1:$V$65536,'[1]Balanza Egresos'!$A$1:$A$65536,$A165))</f>
        <v>#VALUE!</v>
      </c>
      <c r="I165" s="51">
        <f t="shared" si="10"/>
        <v>0</v>
      </c>
      <c r="J165" s="32"/>
      <c r="K165" s="47">
        <f>IF($P165="A",SUMIFS(K166:K$181,$A166:$A$181,LEFT($A165,$Q165)&amp;"*",$P166:$P$181,"R"),0)</f>
        <v>0</v>
      </c>
      <c r="L165" s="47">
        <f>IF($P165="A",SUMIFS(L166:L$181,$A166:$A$181,LEFT($A165,$Q165)&amp;"*",$P166:$P$181,"R"),0)</f>
        <v>0</v>
      </c>
      <c r="M165" s="47">
        <f>IF($P165="A",SUMIFS(M166:M$181,$A166:$A$181,LEFT($A165,$Q165)&amp;"*",$P166:$P$181,"R"),0)</f>
        <v>0</v>
      </c>
      <c r="N165" s="47">
        <f>IF($P165="A",SUMIFS(N166:N$181,$A166:$A$181,LEFT($A165,$Q165)&amp;"*",$P166:$P$181,"R"),0)</f>
        <v>0</v>
      </c>
      <c r="O165" s="47">
        <f>IF($P165="A",SUMIFS(O166:O$181,$A166:$A$181,LEFT($A165,$Q165)&amp;"*",$P166:$P$181,"R"),0)</f>
        <v>0</v>
      </c>
      <c r="P165" s="34" t="str">
        <f>IF(RIGHT(A165,2)="00","A","R")</f>
        <v>R</v>
      </c>
      <c r="Q165" s="34">
        <f>IF(RIGHT(A165,4)="0000",1,IF(RIGHT(A165,3)="000",2,IF(RIGHT(A165,2)="00",3,4)))</f>
        <v>4</v>
      </c>
      <c r="R165" s="35" t="e">
        <f t="shared" si="9"/>
        <v>#VALUE!</v>
      </c>
      <c r="S165" s="36"/>
      <c r="T165" s="37"/>
      <c r="U165" s="5"/>
      <c r="V165" s="32"/>
      <c r="W165" s="32"/>
      <c r="X165" s="32"/>
      <c r="Y165" s="32"/>
      <c r="Z165" s="32"/>
      <c r="AA165" s="38"/>
    </row>
    <row r="166" spans="1:27" s="39" customFormat="1" ht="15" hidden="1" x14ac:dyDescent="0.25">
      <c r="A166" s="40" t="s">
        <v>178</v>
      </c>
      <c r="B166" s="40"/>
      <c r="C166" s="41" t="str">
        <f>IFERROR(INDEX('[1]Balanza Egresos'!A$1:C$65536,MATCH(A166,'[1]Balanza Egresos'!A$1:A$65536,0),2),"SIN CUENTA")</f>
        <v>SIN CUENTA</v>
      </c>
      <c r="D166" s="42" t="e">
        <f>IF($P166="A",SUMIFS(D167:D$181,$A167:$A$181,LEFT($A166,$Q166)&amp;"*",$P167:$P$181,"R"),SUMIFS('[1]Balanza Egresos'!$F$1:$F$65536,'[1]Balanza Egresos'!$A$1:$A$65536,$A166))</f>
        <v>#VALUE!</v>
      </c>
      <c r="E166" s="42" t="e">
        <f>IF($P166="A",SUMIFS(E167:E$181,$A167:$A$181,LEFT($A166,$Q166)&amp;"*",$P167:$P$181,"R"),((H166/[1]Parametros!$E$12)*12)+$I166)</f>
        <v>#VALUE!</v>
      </c>
      <c r="F166" s="30">
        <f>IF($P166="A",SUMIFS(F167:F$181,$A167:$A$181,LEFT($A166,$Q166)&amp;"*",$P167:$P$181,"R"),K166+L166+M166+N166+O166)</f>
        <v>0</v>
      </c>
      <c r="G166" s="44"/>
      <c r="H166" s="45" t="e">
        <f>IF($P166="A",SUMIFS(H167:H$181,$A167:$A$181,LEFT($A166,$Q166)&amp;"*",$P167:$P$181,"R"),SUMIFS('[1]Balanza Egresos'!$V$1:$V$65536,'[1]Balanza Egresos'!$A$1:$A$65536,$A166))</f>
        <v>#VALUE!</v>
      </c>
      <c r="I166" s="51">
        <f t="shared" si="10"/>
        <v>0</v>
      </c>
      <c r="J166" s="32"/>
      <c r="K166" s="47">
        <f>IF($P166="A",SUMIFS(K167:K$181,$A167:$A$181,LEFT($A166,$Q166)&amp;"*",$P167:$P$181,"R"),0)</f>
        <v>0</v>
      </c>
      <c r="L166" s="47">
        <f>IF($P166="A",SUMIFS(L167:L$181,$A167:$A$181,LEFT($A166,$Q166)&amp;"*",$P167:$P$181,"R"),0)</f>
        <v>0</v>
      </c>
      <c r="M166" s="47">
        <f>IF($P166="A",SUMIFS(M167:M$181,$A167:$A$181,LEFT($A166,$Q166)&amp;"*",$P167:$P$181,"R"),0)</f>
        <v>0</v>
      </c>
      <c r="N166" s="47">
        <f>IF($P166="A",SUMIFS(N167:N$181,$A167:$A$181,LEFT($A166,$Q166)&amp;"*",$P167:$P$181,"R"),0)</f>
        <v>0</v>
      </c>
      <c r="O166" s="47">
        <f>IF($P166="A",SUMIFS(O167:O$181,$A167:$A$181,LEFT($A166,$Q166)&amp;"*",$P167:$P$181,"R"),0)</f>
        <v>0</v>
      </c>
      <c r="P166" s="34" t="str">
        <f>IF(RIGHT(A166,2)="00","A","R")</f>
        <v>R</v>
      </c>
      <c r="Q166" s="34">
        <f>IF(RIGHT(A166,4)="0000",1,IF(RIGHT(A166,3)="000",2,IF(RIGHT(A166,2)="00",3,4)))</f>
        <v>4</v>
      </c>
      <c r="R166" s="35" t="e">
        <f t="shared" si="9"/>
        <v>#VALUE!</v>
      </c>
      <c r="S166" s="36"/>
      <c r="T166" s="37"/>
      <c r="U166" s="5"/>
      <c r="V166" s="32"/>
      <c r="W166" s="32"/>
      <c r="X166" s="32"/>
      <c r="Y166" s="32"/>
      <c r="Z166" s="32"/>
      <c r="AA166" s="38"/>
    </row>
    <row r="167" spans="1:27" s="39" customFormat="1" ht="15" hidden="1" x14ac:dyDescent="0.25">
      <c r="A167" s="40" t="s">
        <v>179</v>
      </c>
      <c r="B167" s="40"/>
      <c r="C167" s="41" t="str">
        <f>IFERROR(INDEX('[1]Balanza Egresos'!A$1:C$65536,MATCH(A167,'[1]Balanza Egresos'!A$1:A$65536,0),2),"SIN CUENTA")</f>
        <v>SIN CUENTA</v>
      </c>
      <c r="D167" s="42" t="e">
        <f>IF($P167="A",SUMIFS(D168:D$181,$A168:$A$181,LEFT($A167,$Q167)&amp;"*",$P168:$P$181,"R"),SUMIFS('[1]Balanza Egresos'!$F$1:$F$65536,'[1]Balanza Egresos'!$A$1:$A$65536,$A167))</f>
        <v>#VALUE!</v>
      </c>
      <c r="E167" s="42" t="e">
        <f>IF($P167="A",SUMIFS(E168:E$181,$A168:$A$181,LEFT($A167,$Q167)&amp;"*",$P168:$P$181,"R"),((H167/[1]Parametros!$E$12)*12)+$I167)</f>
        <v>#VALUE!</v>
      </c>
      <c r="F167" s="30">
        <f>IF($P167="A",SUMIFS(F168:F$181,$A168:$A$181,LEFT($A167,$Q167)&amp;"*",$P168:$P$181,"R"),K167+L167+M167+N167+O167)</f>
        <v>0</v>
      </c>
      <c r="G167" s="44"/>
      <c r="H167" s="45" t="e">
        <f>IF($P167="A",SUMIFS(H168:H$181,$A168:$A$181,LEFT($A167,$Q167)&amp;"*",$P168:$P$181,"R"),SUMIFS('[1]Balanza Egresos'!$V$1:$V$65536,'[1]Balanza Egresos'!$A$1:$A$65536,$A167))</f>
        <v>#VALUE!</v>
      </c>
      <c r="I167" s="51">
        <f t="shared" si="10"/>
        <v>0</v>
      </c>
      <c r="J167" s="32"/>
      <c r="K167" s="47">
        <f>IF($P167="A",SUMIFS(K168:K$181,$A168:$A$181,LEFT($A167,$Q167)&amp;"*",$P168:$P$181,"R"),0)</f>
        <v>0</v>
      </c>
      <c r="L167" s="47">
        <f>IF($P167="A",SUMIFS(L168:L$181,$A168:$A$181,LEFT($A167,$Q167)&amp;"*",$P168:$P$181,"R"),0)</f>
        <v>0</v>
      </c>
      <c r="M167" s="47">
        <f>IF($P167="A",SUMIFS(M168:M$181,$A168:$A$181,LEFT($A167,$Q167)&amp;"*",$P168:$P$181,"R"),0)</f>
        <v>0</v>
      </c>
      <c r="N167" s="47">
        <f>IF($P167="A",SUMIFS(N168:N$181,$A168:$A$181,LEFT($A167,$Q167)&amp;"*",$P168:$P$181,"R"),0)</f>
        <v>0</v>
      </c>
      <c r="O167" s="47">
        <f>IF($P167="A",SUMIFS(O168:O$181,$A168:$A$181,LEFT($A167,$Q167)&amp;"*",$P168:$P$181,"R"),0)</f>
        <v>0</v>
      </c>
      <c r="P167" s="34" t="str">
        <f t="shared" si="11"/>
        <v>A</v>
      </c>
      <c r="Q167" s="34">
        <f t="shared" si="12"/>
        <v>3</v>
      </c>
      <c r="R167" s="35" t="e">
        <f t="shared" si="9"/>
        <v>#VALUE!</v>
      </c>
      <c r="S167" s="36"/>
      <c r="T167" s="37"/>
      <c r="U167" s="5"/>
      <c r="V167" s="32"/>
      <c r="W167" s="32"/>
      <c r="X167" s="32"/>
      <c r="Y167" s="32"/>
      <c r="Z167" s="32"/>
      <c r="AA167" s="38"/>
    </row>
    <row r="168" spans="1:27" s="39" customFormat="1" ht="15" hidden="1" x14ac:dyDescent="0.25">
      <c r="A168" s="40" t="s">
        <v>180</v>
      </c>
      <c r="B168" s="40"/>
      <c r="C168" s="41" t="str">
        <f>IFERROR(INDEX('[1]Balanza Egresos'!A$1:C$65536,MATCH(A168,'[1]Balanza Egresos'!A$1:A$65536,0),2),"SIN CUENTA")</f>
        <v>SIN CUENTA</v>
      </c>
      <c r="D168" s="42" t="e">
        <f>IF($P168="A",SUMIFS(D169:D$181,$A169:$A$181,LEFT($A168,$Q168)&amp;"*",$P169:$P$181,"R"),SUMIFS('[1]Balanza Egresos'!$F$1:$F$65536,'[1]Balanza Egresos'!$A$1:$A$65536,$A168))</f>
        <v>#VALUE!</v>
      </c>
      <c r="E168" s="42" t="e">
        <f>IF($P168="A",SUMIFS(E169:E$181,$A169:$A$181,LEFT($A168,$Q168)&amp;"*",$P169:$P$181,"R"),((H168/[1]Parametros!$E$12)*12)+$I168)</f>
        <v>#VALUE!</v>
      </c>
      <c r="F168" s="30">
        <f>IF($P168="A",SUMIFS(F169:F$181,$A169:$A$181,LEFT($A168,$Q168)&amp;"*",$P169:$P$181,"R"),K168+L168+M168+N168+O168)</f>
        <v>0</v>
      </c>
      <c r="G168" s="46"/>
      <c r="H168" s="45" t="e">
        <f>IF($P168="A",SUMIFS(H169:H$181,$A169:$A$181,LEFT($A168,$Q168)&amp;"*",$P169:$P$181,"R"),SUMIFS('[1]Balanza Egresos'!$V$1:$V$65536,'[1]Balanza Egresos'!$A$1:$A$65536,$A168))</f>
        <v>#VALUE!</v>
      </c>
      <c r="I168" s="51">
        <f t="shared" si="10"/>
        <v>0</v>
      </c>
      <c r="J168" s="32"/>
      <c r="K168" s="47">
        <f>IF($P168="A",SUMIFS(K169:K$181,$A169:$A$181,LEFT($A168,$Q168)&amp;"*",$P169:$P$181,"R"),0)</f>
        <v>0</v>
      </c>
      <c r="L168" s="47">
        <f>IF($P168="A",SUMIFS(L169:L$181,$A169:$A$181,LEFT($A168,$Q168)&amp;"*",$P169:$P$181,"R"),0)</f>
        <v>0</v>
      </c>
      <c r="M168" s="47">
        <f>IF($P168="A",SUMIFS(M169:M$181,$A169:$A$181,LEFT($A168,$Q168)&amp;"*",$P169:$P$181,"R"),0)</f>
        <v>0</v>
      </c>
      <c r="N168" s="47">
        <f>IF($P168="A",SUMIFS(N169:N$181,$A169:$A$181,LEFT($A168,$Q168)&amp;"*",$P169:$P$181,"R"),0)</f>
        <v>0</v>
      </c>
      <c r="O168" s="47">
        <f>IF($P168="A",SUMIFS(O169:O$181,$A169:$A$181,LEFT($A168,$Q168)&amp;"*",$P169:$P$181,"R"),0)</f>
        <v>0</v>
      </c>
      <c r="P168" s="34" t="str">
        <f t="shared" si="11"/>
        <v>R</v>
      </c>
      <c r="Q168" s="34">
        <f t="shared" si="12"/>
        <v>4</v>
      </c>
      <c r="R168" s="35" t="e">
        <f t="shared" si="9"/>
        <v>#VALUE!</v>
      </c>
      <c r="S168" s="36"/>
      <c r="T168" s="37"/>
      <c r="U168" s="5"/>
      <c r="V168" s="32"/>
      <c r="W168" s="32"/>
      <c r="X168" s="32"/>
      <c r="Y168" s="32"/>
      <c r="Z168" s="32"/>
      <c r="AA168" s="38"/>
    </row>
    <row r="169" spans="1:27" s="39" customFormat="1" ht="15" hidden="1" x14ac:dyDescent="0.25">
      <c r="A169" s="40" t="s">
        <v>181</v>
      </c>
      <c r="B169" s="40"/>
      <c r="C169" s="41" t="str">
        <f>IFERROR(INDEX('[1]Balanza Egresos'!A$1:C$65536,MATCH(A169,'[1]Balanza Egresos'!A$1:A$65536,0),2),"SIN CUENTA")</f>
        <v>SIN CUENTA</v>
      </c>
      <c r="D169" s="42" t="e">
        <f>IF($P169="A",SUMIFS(D170:D$181,$A170:$A$181,LEFT($A169,$Q169)&amp;"*",$P170:$P$181,"R"),SUMIFS('[1]Balanza Egresos'!$F$1:$F$65536,'[1]Balanza Egresos'!$A$1:$A$65536,$A169))</f>
        <v>#VALUE!</v>
      </c>
      <c r="E169" s="42" t="e">
        <f>IF($P169="A",SUMIFS(E170:E$181,$A170:$A$181,LEFT($A169,$Q169)&amp;"*",$P170:$P$181,"R"),((H169/[1]Parametros!$E$12)*12)+$I169)</f>
        <v>#VALUE!</v>
      </c>
      <c r="F169" s="30">
        <f>IF($P169="A",SUMIFS(F170:F$181,$A170:$A$181,LEFT($A169,$Q169)&amp;"*",$P170:$P$181,"R"),K169+L169+M169+N169+O169)</f>
        <v>0</v>
      </c>
      <c r="G169" s="44"/>
      <c r="H169" s="45" t="e">
        <f>IF($P169="A",SUMIFS(H170:H$181,$A170:$A$181,LEFT($A169,$Q169)&amp;"*",$P170:$P$181,"R"),SUMIFS('[1]Balanza Egresos'!$V$1:$V$65536,'[1]Balanza Egresos'!$A$1:$A$65536,$A169))</f>
        <v>#VALUE!</v>
      </c>
      <c r="I169" s="51">
        <f t="shared" si="10"/>
        <v>0</v>
      </c>
      <c r="J169" s="32"/>
      <c r="K169" s="47">
        <f>IF($P169="A",SUMIFS(K170:K$181,$A170:$A$181,LEFT($A169,$Q169)&amp;"*",$P170:$P$181,"R"),0)</f>
        <v>0</v>
      </c>
      <c r="L169" s="47">
        <f>IF($P169="A",SUMIFS(L170:L$181,$A170:$A$181,LEFT($A169,$Q169)&amp;"*",$P170:$P$181,"R"),0)</f>
        <v>0</v>
      </c>
      <c r="M169" s="47">
        <f>IF($P169="A",SUMIFS(M170:M$181,$A170:$A$181,LEFT($A169,$Q169)&amp;"*",$P170:$P$181,"R"),0)</f>
        <v>0</v>
      </c>
      <c r="N169" s="47">
        <f>IF($P169="A",SUMIFS(N170:N$181,$A170:$A$181,LEFT($A169,$Q169)&amp;"*",$P170:$P$181,"R"),0)</f>
        <v>0</v>
      </c>
      <c r="O169" s="47">
        <f>IF($P169="A",SUMIFS(O170:O$181,$A170:$A$181,LEFT($A169,$Q169)&amp;"*",$P170:$P$181,"R"),0)</f>
        <v>0</v>
      </c>
      <c r="P169" s="34" t="str">
        <f t="shared" si="11"/>
        <v>A</v>
      </c>
      <c r="Q169" s="34">
        <f t="shared" si="12"/>
        <v>3</v>
      </c>
      <c r="R169" s="35" t="e">
        <f t="shared" si="9"/>
        <v>#VALUE!</v>
      </c>
      <c r="S169" s="36"/>
      <c r="T169" s="37"/>
      <c r="U169" s="5"/>
      <c r="V169" s="32"/>
      <c r="W169" s="32"/>
      <c r="X169" s="32"/>
      <c r="Y169" s="32"/>
      <c r="Z169" s="32"/>
      <c r="AA169" s="38"/>
    </row>
    <row r="170" spans="1:27" s="39" customFormat="1" ht="15" hidden="1" x14ac:dyDescent="0.25">
      <c r="A170" s="40" t="s">
        <v>182</v>
      </c>
      <c r="B170" s="40"/>
      <c r="C170" s="41" t="str">
        <f>IFERROR(INDEX('[1]Balanza Egresos'!A$1:C$65536,MATCH(A170,'[1]Balanza Egresos'!A$1:A$65536,0),2),"SIN CUENTA")</f>
        <v>SIN CUENTA</v>
      </c>
      <c r="D170" s="42" t="e">
        <f>IF($P170="A",SUMIFS(D171:D$181,$A171:$A$181,LEFT($A170,$Q170)&amp;"*",$P171:$P$181,"R"),SUMIFS('[1]Balanza Egresos'!$F$1:$F$65536,'[1]Balanza Egresos'!$A$1:$A$65536,$A170))</f>
        <v>#VALUE!</v>
      </c>
      <c r="E170" s="42" t="e">
        <f>IF($P170="A",SUMIFS(E171:E$181,$A171:$A$181,LEFT($A170,$Q170)&amp;"*",$P171:$P$181,"R"),((H170/[1]Parametros!$E$12)*12)+$I170)</f>
        <v>#VALUE!</v>
      </c>
      <c r="F170" s="30">
        <f>IF($P170="A",SUMIFS(F171:F$181,$A171:$A$181,LEFT($A170,$Q170)&amp;"*",$P171:$P$181,"R"),K170+L170+M170+N170+O170)</f>
        <v>0</v>
      </c>
      <c r="G170" s="44"/>
      <c r="H170" s="45" t="e">
        <f>IF($P170="A",SUMIFS(H171:H$181,$A171:$A$181,LEFT($A170,$Q170)&amp;"*",$P171:$P$181,"R"),SUMIFS('[1]Balanza Egresos'!$V$1:$V$65536,'[1]Balanza Egresos'!$A$1:$A$65536,$A170))</f>
        <v>#VALUE!</v>
      </c>
      <c r="I170" s="51">
        <f t="shared" si="10"/>
        <v>0</v>
      </c>
      <c r="J170" s="32"/>
      <c r="K170" s="47">
        <f>IF($P170="A",SUMIFS(K171:K$181,$A171:$A$181,LEFT($A170,$Q170)&amp;"*",$P171:$P$181,"R"),0)</f>
        <v>0</v>
      </c>
      <c r="L170" s="47">
        <f>IF($P170="A",SUMIFS(L171:L$181,$A171:$A$181,LEFT($A170,$Q170)&amp;"*",$P171:$P$181,"R"),0)</f>
        <v>0</v>
      </c>
      <c r="M170" s="47">
        <f>IF($P170="A",SUMIFS(M171:M$181,$A171:$A$181,LEFT($A170,$Q170)&amp;"*",$P171:$P$181,"R"),0)</f>
        <v>0</v>
      </c>
      <c r="N170" s="47">
        <f>IF($P170="A",SUMIFS(N171:N$181,$A171:$A$181,LEFT($A170,$Q170)&amp;"*",$P171:$P$181,"R"),0)</f>
        <v>0</v>
      </c>
      <c r="O170" s="47">
        <f>IF($P170="A",SUMIFS(O171:O$181,$A171:$A$181,LEFT($A170,$Q170)&amp;"*",$P171:$P$181,"R"),0)</f>
        <v>0</v>
      </c>
      <c r="P170" s="34" t="str">
        <f t="shared" si="11"/>
        <v>R</v>
      </c>
      <c r="Q170" s="34">
        <f t="shared" si="12"/>
        <v>4</v>
      </c>
      <c r="R170" s="35" t="e">
        <f t="shared" si="9"/>
        <v>#VALUE!</v>
      </c>
      <c r="S170" s="36"/>
      <c r="T170" s="37"/>
      <c r="U170" s="5"/>
      <c r="V170" s="32"/>
      <c r="W170" s="32"/>
      <c r="X170" s="32"/>
      <c r="Y170" s="32"/>
      <c r="Z170" s="32"/>
      <c r="AA170" s="38"/>
    </row>
    <row r="171" spans="1:27" s="39" customFormat="1" ht="15" hidden="1" x14ac:dyDescent="0.25">
      <c r="A171" s="40" t="s">
        <v>183</v>
      </c>
      <c r="B171" s="40"/>
      <c r="C171" s="41" t="str">
        <f>IFERROR(INDEX('[1]Balanza Egresos'!A$1:C$65536,MATCH(A171,'[1]Balanza Egresos'!A$1:A$65536,0),2),"SIN CUENTA")</f>
        <v>SIN CUENTA</v>
      </c>
      <c r="D171" s="42" t="e">
        <f>IF($P171="A",SUMIFS(D172:D$181,$A172:$A$181,LEFT($A171,$Q171)&amp;"*",$P172:$P$181,"R"),SUMIFS('[1]Balanza Egresos'!$F$1:$F$65536,'[1]Balanza Egresos'!$A$1:$A$65536,$A171))</f>
        <v>#VALUE!</v>
      </c>
      <c r="E171" s="42" t="e">
        <f>IF($P171="A",SUMIFS(E172:E$181,$A172:$A$181,LEFT($A171,$Q171)&amp;"*",$P172:$P$181,"R"),((H171/[1]Parametros!$E$12)*12)+$I171)</f>
        <v>#VALUE!</v>
      </c>
      <c r="F171" s="30">
        <f>IF($P171="A",SUMIFS(F172:F$181,$A172:$A$181,LEFT($A171,$Q171)&amp;"*",$P172:$P$181,"R"),K171+L171+M171+N171+O171)</f>
        <v>0</v>
      </c>
      <c r="G171" s="44"/>
      <c r="H171" s="45" t="e">
        <f>IF($P171="A",SUMIFS(H172:H$181,$A172:$A$181,LEFT($A171,$Q171)&amp;"*",$P172:$P$181,"R"),SUMIFS('[1]Balanza Egresos'!$V$1:$V$65536,'[1]Balanza Egresos'!$A$1:$A$65536,$A171))</f>
        <v>#VALUE!</v>
      </c>
      <c r="I171" s="51">
        <f t="shared" si="10"/>
        <v>0</v>
      </c>
      <c r="J171" s="32"/>
      <c r="K171" s="47">
        <f>IF($P171="A",SUMIFS(K172:K$181,$A172:$A$181,LEFT($A171,$Q171)&amp;"*",$P172:$P$181,"R"),0)</f>
        <v>0</v>
      </c>
      <c r="L171" s="47">
        <f>IF($P171="A",SUMIFS(L172:L$181,$A172:$A$181,LEFT($A171,$Q171)&amp;"*",$P172:$P$181,"R"),0)</f>
        <v>0</v>
      </c>
      <c r="M171" s="47">
        <f>IF($P171="A",SUMIFS(M172:M$181,$A172:$A$181,LEFT($A171,$Q171)&amp;"*",$P172:$P$181,"R"),0)</f>
        <v>0</v>
      </c>
      <c r="N171" s="47">
        <f>IF($P171="A",SUMIFS(N172:N$181,$A172:$A$181,LEFT($A171,$Q171)&amp;"*",$P172:$P$181,"R"),0)</f>
        <v>0</v>
      </c>
      <c r="O171" s="47">
        <f>IF($P171="A",SUMIFS(O172:O$181,$A172:$A$181,LEFT($A171,$Q171)&amp;"*",$P172:$P$181,"R"),0)</f>
        <v>0</v>
      </c>
      <c r="P171" s="34" t="str">
        <f t="shared" si="11"/>
        <v>A</v>
      </c>
      <c r="Q171" s="34">
        <f t="shared" si="12"/>
        <v>3</v>
      </c>
      <c r="R171" s="35" t="e">
        <f t="shared" si="9"/>
        <v>#VALUE!</v>
      </c>
      <c r="S171" s="36"/>
      <c r="T171" s="37"/>
      <c r="U171" s="5"/>
      <c r="V171" s="32"/>
      <c r="W171" s="32"/>
      <c r="X171" s="32"/>
      <c r="Y171" s="32"/>
      <c r="Z171" s="32"/>
      <c r="AA171" s="38"/>
    </row>
    <row r="172" spans="1:27" s="39" customFormat="1" ht="15" hidden="1" x14ac:dyDescent="0.25">
      <c r="A172" s="40" t="s">
        <v>184</v>
      </c>
      <c r="B172" s="40"/>
      <c r="C172" s="41" t="str">
        <f>IFERROR(INDEX('[1]Balanza Egresos'!A$1:C$65536,MATCH(A172,'[1]Balanza Egresos'!A$1:A$65536,0),2),"SIN CUENTA")</f>
        <v>SIN CUENTA</v>
      </c>
      <c r="D172" s="42" t="e">
        <f>IF($P172="A",SUMIFS(D173:D$181,$A173:$A$181,LEFT($A172,$Q172)&amp;"*",$P173:$P$181,"R"),SUMIFS('[1]Balanza Egresos'!$F$1:$F$65536,'[1]Balanza Egresos'!$A$1:$A$65536,$A172))</f>
        <v>#VALUE!</v>
      </c>
      <c r="E172" s="42" t="e">
        <f>IF($P172="A",SUMIFS(E173:E$181,$A173:$A$181,LEFT($A172,$Q172)&amp;"*",$P173:$P$181,"R"),((H172/[1]Parametros!$E$12)*12)+$I172)</f>
        <v>#VALUE!</v>
      </c>
      <c r="F172" s="30">
        <f>IF($P172="A",SUMIFS(F173:F$181,$A173:$A$181,LEFT($A172,$Q172)&amp;"*",$P173:$P$181,"R"),K172+L172+M172+N172+O172)</f>
        <v>0</v>
      </c>
      <c r="G172" s="44"/>
      <c r="H172" s="45" t="e">
        <f>IF($P172="A",SUMIFS(H173:H$181,$A173:$A$181,LEFT($A172,$Q172)&amp;"*",$P173:$P$181,"R"),SUMIFS('[1]Balanza Egresos'!$V$1:$V$65536,'[1]Balanza Egresos'!$A$1:$A$65536,$A172))</f>
        <v>#VALUE!</v>
      </c>
      <c r="I172" s="51">
        <f t="shared" si="10"/>
        <v>0</v>
      </c>
      <c r="J172" s="32"/>
      <c r="K172" s="47">
        <f>IF($P172="A",SUMIFS(K173:K$181,$A173:$A$181,LEFT($A172,$Q172)&amp;"*",$P173:$P$181,"R"),0)</f>
        <v>0</v>
      </c>
      <c r="L172" s="47">
        <f>IF($P172="A",SUMIFS(L173:L$181,$A173:$A$181,LEFT($A172,$Q172)&amp;"*",$P173:$P$181,"R"),0)</f>
        <v>0</v>
      </c>
      <c r="M172" s="47">
        <f>IF($P172="A",SUMIFS(M173:M$181,$A173:$A$181,LEFT($A172,$Q172)&amp;"*",$P173:$P$181,"R"),0)</f>
        <v>0</v>
      </c>
      <c r="N172" s="47">
        <f>IF($P172="A",SUMIFS(N173:N$181,$A173:$A$181,LEFT($A172,$Q172)&amp;"*",$P173:$P$181,"R"),0)</f>
        <v>0</v>
      </c>
      <c r="O172" s="47">
        <f>IF($P172="A",SUMIFS(O173:O$181,$A173:$A$181,LEFT($A172,$Q172)&amp;"*",$P173:$P$181,"R"),0)</f>
        <v>0</v>
      </c>
      <c r="P172" s="34" t="str">
        <f t="shared" si="11"/>
        <v>R</v>
      </c>
      <c r="Q172" s="34">
        <f t="shared" si="12"/>
        <v>4</v>
      </c>
      <c r="R172" s="35" t="e">
        <f t="shared" si="9"/>
        <v>#VALUE!</v>
      </c>
      <c r="S172" s="36"/>
      <c r="T172" s="37"/>
      <c r="U172" s="5"/>
      <c r="V172" s="32"/>
      <c r="W172" s="32"/>
      <c r="X172" s="32"/>
      <c r="Y172" s="32"/>
      <c r="Z172" s="32"/>
      <c r="AA172" s="38"/>
    </row>
    <row r="173" spans="1:27" s="39" customFormat="1" ht="15" hidden="1" x14ac:dyDescent="0.25">
      <c r="A173" s="40" t="s">
        <v>185</v>
      </c>
      <c r="B173" s="40"/>
      <c r="C173" s="41" t="str">
        <f>IFERROR(INDEX('[1]Balanza Egresos'!A$1:C$65536,MATCH(A173,'[1]Balanza Egresos'!A$1:A$65536,0),2),"SIN CUENTA")</f>
        <v>SIN CUENTA</v>
      </c>
      <c r="D173" s="42" t="e">
        <f>IF($P173="A",SUMIFS(D174:D$181,$A174:$A$181,LEFT($A173,$Q173)&amp;"*",$P174:$P$181,"R"),SUMIFS('[1]Balanza Egresos'!$F$1:$F$65536,'[1]Balanza Egresos'!$A$1:$A$65536,$A173))</f>
        <v>#VALUE!</v>
      </c>
      <c r="E173" s="42" t="e">
        <f>IF($P173="A",SUMIFS(E174:E$181,$A174:$A$181,LEFT($A173,$Q173)&amp;"*",$P174:$P$181,"R"),((H173/[1]Parametros!$E$12)*12)+$I173)</f>
        <v>#VALUE!</v>
      </c>
      <c r="F173" s="30">
        <f>IF($P173="A",SUMIFS(F174:F$181,$A174:$A$181,LEFT($A173,$Q173)&amp;"*",$P174:$P$181,"R"),K173+L173+M173+N173+O173)</f>
        <v>0</v>
      </c>
      <c r="G173" s="44"/>
      <c r="H173" s="45" t="e">
        <f>IF($P173="A",SUMIFS(H174:H$181,$A174:$A$181,LEFT($A173,$Q173)&amp;"*",$P174:$P$181,"R"),SUMIFS('[1]Balanza Egresos'!$V$1:$V$65536,'[1]Balanza Egresos'!$A$1:$A$65536,$A173))</f>
        <v>#VALUE!</v>
      </c>
      <c r="I173" s="51">
        <f t="shared" si="10"/>
        <v>0</v>
      </c>
      <c r="J173" s="32"/>
      <c r="K173" s="47">
        <f>IF($P173="A",SUMIFS(K174:K$181,$A174:$A$181,LEFT($A173,$Q173)&amp;"*",$P174:$P$181,"R"),0)</f>
        <v>0</v>
      </c>
      <c r="L173" s="47">
        <f>IF($P173="A",SUMIFS(L174:L$181,$A174:$A$181,LEFT($A173,$Q173)&amp;"*",$P174:$P$181,"R"),0)</f>
        <v>0</v>
      </c>
      <c r="M173" s="47">
        <f>IF($P173="A",SUMIFS(M174:M$181,$A174:$A$181,LEFT($A173,$Q173)&amp;"*",$P174:$P$181,"R"),0)</f>
        <v>0</v>
      </c>
      <c r="N173" s="47">
        <f>IF($P173="A",SUMIFS(N174:N$181,$A174:$A$181,LEFT($A173,$Q173)&amp;"*",$P174:$P$181,"R"),0)</f>
        <v>0</v>
      </c>
      <c r="O173" s="47">
        <f>IF($P173="A",SUMIFS(O174:O$181,$A174:$A$181,LEFT($A173,$Q173)&amp;"*",$P174:$P$181,"R"),0)</f>
        <v>0</v>
      </c>
      <c r="P173" s="34" t="str">
        <f t="shared" si="11"/>
        <v>A</v>
      </c>
      <c r="Q173" s="34">
        <f t="shared" si="12"/>
        <v>3</v>
      </c>
      <c r="R173" s="35" t="e">
        <f t="shared" si="9"/>
        <v>#VALUE!</v>
      </c>
      <c r="S173" s="36"/>
      <c r="T173" s="37"/>
      <c r="U173" s="5"/>
      <c r="V173" s="32"/>
      <c r="W173" s="32"/>
      <c r="X173" s="32"/>
      <c r="Y173" s="32"/>
      <c r="Z173" s="32"/>
      <c r="AA173" s="38"/>
    </row>
    <row r="174" spans="1:27" s="39" customFormat="1" ht="15" hidden="1" x14ac:dyDescent="0.25">
      <c r="A174" s="40" t="s">
        <v>186</v>
      </c>
      <c r="B174" s="40"/>
      <c r="C174" s="41" t="str">
        <f>IFERROR(INDEX('[1]Balanza Egresos'!A$1:C$65536,MATCH(A174,'[1]Balanza Egresos'!A$1:A$65536,0),2),"SIN CUENTA")</f>
        <v>SIN CUENTA</v>
      </c>
      <c r="D174" s="42" t="e">
        <f>IF($P174="A",SUMIFS(D175:D$181,$A175:$A$181,LEFT($A174,$Q174)&amp;"*",$P175:$P$181,"R"),SUMIFS('[1]Balanza Egresos'!$F$1:$F$65536,'[1]Balanza Egresos'!$A$1:$A$65536,$A174))</f>
        <v>#VALUE!</v>
      </c>
      <c r="E174" s="42" t="e">
        <f>IF($P174="A",SUMIFS(E175:E$181,$A175:$A$181,LEFT($A174,$Q174)&amp;"*",$P175:$P$181,"R"),((H174/[1]Parametros!$E$12)*12)+$I174)</f>
        <v>#VALUE!</v>
      </c>
      <c r="F174" s="30">
        <f>IF($P174="A",SUMIFS(F175:F$181,$A175:$A$181,LEFT($A174,$Q174)&amp;"*",$P175:$P$181,"R"),K174+L174+M174+N174+O174)</f>
        <v>0</v>
      </c>
      <c r="G174" s="44"/>
      <c r="H174" s="45" t="e">
        <f>IF($P174="A",SUMIFS(H175:H$181,$A175:$A$181,LEFT($A174,$Q174)&amp;"*",$P175:$P$181,"R"),SUMIFS('[1]Balanza Egresos'!$V$1:$V$65536,'[1]Balanza Egresos'!$A$1:$A$65536,$A174))</f>
        <v>#VALUE!</v>
      </c>
      <c r="I174" s="51">
        <f t="shared" si="10"/>
        <v>0</v>
      </c>
      <c r="J174" s="32"/>
      <c r="K174" s="47">
        <f>IF($P174="A",SUMIFS(K175:K$181,$A175:$A$181,LEFT($A174,$Q174)&amp;"*",$P175:$P$181,"R"),0)</f>
        <v>0</v>
      </c>
      <c r="L174" s="47">
        <f>IF($P174="A",SUMIFS(L175:L$181,$A175:$A$181,LEFT($A174,$Q174)&amp;"*",$P175:$P$181,"R"),0)</f>
        <v>0</v>
      </c>
      <c r="M174" s="47">
        <f>IF($P174="A",SUMIFS(M175:M$181,$A175:$A$181,LEFT($A174,$Q174)&amp;"*",$P175:$P$181,"R"),0)</f>
        <v>0</v>
      </c>
      <c r="N174" s="47">
        <f>IF($P174="A",SUMIFS(N175:N$181,$A175:$A$181,LEFT($A174,$Q174)&amp;"*",$P175:$P$181,"R"),0)</f>
        <v>0</v>
      </c>
      <c r="O174" s="47">
        <f>IF($P174="A",SUMIFS(O175:O$181,$A175:$A$181,LEFT($A174,$Q174)&amp;"*",$P175:$P$181,"R"),0)</f>
        <v>0</v>
      </c>
      <c r="P174" s="34" t="str">
        <f t="shared" si="11"/>
        <v>R</v>
      </c>
      <c r="Q174" s="34">
        <f t="shared" si="12"/>
        <v>4</v>
      </c>
      <c r="R174" s="35" t="e">
        <f t="shared" si="9"/>
        <v>#VALUE!</v>
      </c>
      <c r="S174" s="36"/>
      <c r="T174" s="37"/>
      <c r="U174" s="5"/>
      <c r="V174" s="32"/>
      <c r="W174" s="32"/>
      <c r="X174" s="32"/>
      <c r="Y174" s="32"/>
      <c r="Z174" s="32"/>
      <c r="AA174" s="38"/>
    </row>
    <row r="175" spans="1:27" s="39" customFormat="1" ht="15" hidden="1" x14ac:dyDescent="0.25">
      <c r="A175" s="40" t="s">
        <v>187</v>
      </c>
      <c r="B175" s="40"/>
      <c r="C175" s="41" t="str">
        <f>IFERROR(INDEX('[1]Balanza Egresos'!A$1:C$65536,MATCH(A175,'[1]Balanza Egresos'!A$1:A$65536,0),2),"SIN CUENTA")</f>
        <v>SIN CUENTA</v>
      </c>
      <c r="D175" s="42" t="e">
        <f>IF($P175="A",SUMIFS(D176:D$181,$A176:$A$181,LEFT($A175,$Q175)&amp;"*",$P176:$P$181,"R"),SUMIFS('[1]Balanza Egresos'!$F$1:$F$65536,'[1]Balanza Egresos'!$A$1:$A$65536,$A175))</f>
        <v>#VALUE!</v>
      </c>
      <c r="E175" s="42" t="e">
        <f>IF($P175="A",SUMIFS(E176:E$181,$A176:$A$181,LEFT($A175,$Q175)&amp;"*",$P176:$P$181,"R"),((H175/[1]Parametros!$E$12)*12)+$I175)</f>
        <v>#VALUE!</v>
      </c>
      <c r="F175" s="30">
        <f>IF($P175="A",SUMIFS(F176:F$181,$A176:$A$181,LEFT($A175,$Q175)&amp;"*",$P176:$P$181,"R"),K175+L175+M175+N175+O175)</f>
        <v>0</v>
      </c>
      <c r="G175" s="44"/>
      <c r="H175" s="45" t="e">
        <f>IF($P175="A",SUMIFS(H176:H$181,$A176:$A$181,LEFT($A175,$Q175)&amp;"*",$P176:$P$181,"R"),SUMIFS('[1]Balanza Egresos'!$V$1:$V$65536,'[1]Balanza Egresos'!$A$1:$A$65536,$A175))</f>
        <v>#VALUE!</v>
      </c>
      <c r="I175" s="51">
        <f t="shared" si="10"/>
        <v>0</v>
      </c>
      <c r="J175" s="32"/>
      <c r="K175" s="47">
        <f>IF($P175="A",SUMIFS(K176:K$181,$A176:$A$181,LEFT($A175,$Q175)&amp;"*",$P176:$P$181,"R"),0)</f>
        <v>0</v>
      </c>
      <c r="L175" s="47">
        <f>IF($P175="A",SUMIFS(L176:L$181,$A176:$A$181,LEFT($A175,$Q175)&amp;"*",$P176:$P$181,"R"),0)</f>
        <v>0</v>
      </c>
      <c r="M175" s="47">
        <f>IF($P175="A",SUMIFS(M176:M$181,$A176:$A$181,LEFT($A175,$Q175)&amp;"*",$P176:$P$181,"R"),0)</f>
        <v>0</v>
      </c>
      <c r="N175" s="47">
        <f>IF($P175="A",SUMIFS(N176:N$181,$A176:$A$181,LEFT($A175,$Q175)&amp;"*",$P176:$P$181,"R"),0)</f>
        <v>0</v>
      </c>
      <c r="O175" s="47">
        <f>IF($P175="A",SUMIFS(O176:O$181,$A176:$A$181,LEFT($A175,$Q175)&amp;"*",$P176:$P$181,"R"),0)</f>
        <v>0</v>
      </c>
      <c r="P175" s="34" t="str">
        <f t="shared" si="11"/>
        <v>A</v>
      </c>
      <c r="Q175" s="34">
        <f t="shared" si="12"/>
        <v>3</v>
      </c>
      <c r="R175" s="35" t="e">
        <f t="shared" si="9"/>
        <v>#VALUE!</v>
      </c>
      <c r="S175" s="36"/>
      <c r="T175" s="37"/>
      <c r="U175" s="5"/>
      <c r="V175" s="32"/>
      <c r="W175" s="32"/>
      <c r="X175" s="32"/>
      <c r="Y175" s="32"/>
      <c r="Z175" s="32"/>
      <c r="AA175" s="38"/>
    </row>
    <row r="176" spans="1:27" s="39" customFormat="1" ht="15" hidden="1" x14ac:dyDescent="0.25">
      <c r="A176" s="40" t="s">
        <v>188</v>
      </c>
      <c r="B176" s="40"/>
      <c r="C176" s="41" t="str">
        <f>IFERROR(INDEX('[1]Balanza Egresos'!A$1:C$65536,MATCH(A176,'[1]Balanza Egresos'!A$1:A$65536,0),2),"SIN CUENTA")</f>
        <v>SIN CUENTA</v>
      </c>
      <c r="D176" s="42" t="e">
        <f>IF($P176="A",SUMIFS(D177:D$181,$A177:$A$181,LEFT($A176,$Q176)&amp;"*",$P177:$P$181,"R"),SUMIFS('[1]Balanza Egresos'!$F$1:$F$65536,'[1]Balanza Egresos'!$A$1:$A$65536,$A176))</f>
        <v>#VALUE!</v>
      </c>
      <c r="E176" s="42" t="e">
        <f>IF($P176="A",SUMIFS(E177:E$181,$A177:$A$181,LEFT($A176,$Q176)&amp;"*",$P177:$P$181,"R"),((H176/[1]Parametros!$E$12)*12)+$I176)</f>
        <v>#VALUE!</v>
      </c>
      <c r="F176" s="30">
        <f>IF($P176="A",SUMIFS(F177:F$181,$A177:$A$181,LEFT($A176,$Q176)&amp;"*",$P177:$P$181,"R"),K176+L176+M176+N176+O176)</f>
        <v>0</v>
      </c>
      <c r="G176" s="44"/>
      <c r="H176" s="45" t="e">
        <f>IF($P176="A",SUMIFS(H177:H$181,$A177:$A$181,LEFT($A176,$Q176)&amp;"*",$P177:$P$181,"R"),SUMIFS('[1]Balanza Egresos'!$V$1:$V$65536,'[1]Balanza Egresos'!$A$1:$A$65536,$A176))</f>
        <v>#VALUE!</v>
      </c>
      <c r="I176" s="51">
        <f t="shared" si="10"/>
        <v>0</v>
      </c>
      <c r="J176" s="32"/>
      <c r="K176" s="47">
        <f>IF($P176="A",SUMIFS(K177:K$181,$A177:$A$181,LEFT($A176,$Q176)&amp;"*",$P177:$P$181,"R"),0)</f>
        <v>0</v>
      </c>
      <c r="L176" s="47">
        <f>IF($P176="A",SUMIFS(L177:L$181,$A177:$A$181,LEFT($A176,$Q176)&amp;"*",$P177:$P$181,"R"),0)</f>
        <v>0</v>
      </c>
      <c r="M176" s="47">
        <f>IF($P176="A",SUMIFS(M177:M$181,$A177:$A$181,LEFT($A176,$Q176)&amp;"*",$P177:$P$181,"R"),0)</f>
        <v>0</v>
      </c>
      <c r="N176" s="47">
        <f>IF($P176="A",SUMIFS(N177:N$181,$A177:$A$181,LEFT($A176,$Q176)&amp;"*",$P177:$P$181,"R"),0)</f>
        <v>0</v>
      </c>
      <c r="O176" s="47">
        <f>IF($P176="A",SUMIFS(O177:O$181,$A177:$A$181,LEFT($A176,$Q176)&amp;"*",$P177:$P$181,"R"),0)</f>
        <v>0</v>
      </c>
      <c r="P176" s="34" t="str">
        <f t="shared" si="11"/>
        <v>R</v>
      </c>
      <c r="Q176" s="34">
        <f t="shared" si="12"/>
        <v>4</v>
      </c>
      <c r="R176" s="35" t="e">
        <f t="shared" si="9"/>
        <v>#VALUE!</v>
      </c>
      <c r="S176" s="36"/>
      <c r="T176" s="37"/>
      <c r="U176" s="5"/>
      <c r="V176" s="32"/>
      <c r="W176" s="32"/>
      <c r="X176" s="32"/>
      <c r="Y176" s="32"/>
      <c r="Z176" s="32"/>
      <c r="AA176" s="38"/>
    </row>
    <row r="177" spans="1:27" s="39" customFormat="1" ht="15" hidden="1" x14ac:dyDescent="0.25">
      <c r="A177" s="40" t="s">
        <v>189</v>
      </c>
      <c r="B177" s="40"/>
      <c r="C177" s="41" t="str">
        <f>IFERROR(INDEX('[1]Balanza Egresos'!A$1:C$65536,MATCH(A177,'[1]Balanza Egresos'!A$1:A$65536,0),2),"SIN CUENTA")</f>
        <v>SIN CUENTA</v>
      </c>
      <c r="D177" s="42" t="e">
        <f>IF($P177="A",SUMIFS(D178:D$181,$A178:$A$181,LEFT($A177,$Q177)&amp;"*",$P178:$P$181,"R"),SUMIFS('[1]Balanza Egresos'!$F$1:$F$65536,'[1]Balanza Egresos'!$A$1:$A$65536,$A177))</f>
        <v>#VALUE!</v>
      </c>
      <c r="E177" s="42" t="e">
        <f>IF($P177="A",SUMIFS(E178:E$181,$A178:$A$181,LEFT($A177,$Q177)&amp;"*",$P178:$P$181,"R"),((H177/[1]Parametros!$E$12)*12)+$I177)</f>
        <v>#VALUE!</v>
      </c>
      <c r="F177" s="30">
        <f>IF($P177="A",SUMIFS(F178:F$181,$A178:$A$181,LEFT($A177,$Q177)&amp;"*",$P178:$P$181,"R"),K177+L177+M177+N177+O177)</f>
        <v>0</v>
      </c>
      <c r="G177" s="44"/>
      <c r="H177" s="45" t="e">
        <f>IF($P177="A",SUMIFS(H178:H$181,$A178:$A$181,LEFT($A177,$Q177)&amp;"*",$P178:$P$181,"R"),SUMIFS('[1]Balanza Egresos'!$V$1:$V$65536,'[1]Balanza Egresos'!$A$1:$A$65536,$A177))</f>
        <v>#VALUE!</v>
      </c>
      <c r="I177" s="51">
        <f t="shared" si="10"/>
        <v>0</v>
      </c>
      <c r="J177" s="32"/>
      <c r="K177" s="47">
        <f>IF($P177="A",SUMIFS(K178:K$181,$A178:$A$181,LEFT($A177,$Q177)&amp;"*",$P178:$P$181,"R"),0)</f>
        <v>0</v>
      </c>
      <c r="L177" s="47">
        <f>IF($P177="A",SUMIFS(L178:L$181,$A178:$A$181,LEFT($A177,$Q177)&amp;"*",$P178:$P$181,"R"),0)</f>
        <v>0</v>
      </c>
      <c r="M177" s="47">
        <f>IF($P177="A",SUMIFS(M178:M$181,$A178:$A$181,LEFT($A177,$Q177)&amp;"*",$P178:$P$181,"R"),0)</f>
        <v>0</v>
      </c>
      <c r="N177" s="47">
        <f>IF($P177="A",SUMIFS(N178:N$181,$A178:$A$181,LEFT($A177,$Q177)&amp;"*",$P178:$P$181,"R"),0)</f>
        <v>0</v>
      </c>
      <c r="O177" s="47">
        <f>IF($P177="A",SUMIFS(O178:O$181,$A178:$A$181,LEFT($A177,$Q177)&amp;"*",$P178:$P$181,"R"),0)</f>
        <v>0</v>
      </c>
      <c r="P177" s="34" t="str">
        <f t="shared" si="11"/>
        <v>A</v>
      </c>
      <c r="Q177" s="34">
        <f t="shared" si="12"/>
        <v>2</v>
      </c>
      <c r="R177" s="35" t="e">
        <f t="shared" si="9"/>
        <v>#VALUE!</v>
      </c>
      <c r="S177" s="36"/>
      <c r="T177" s="37"/>
      <c r="U177" s="5"/>
      <c r="V177" s="32"/>
      <c r="W177" s="32"/>
      <c r="X177" s="32"/>
      <c r="Y177" s="32"/>
      <c r="Z177" s="32"/>
      <c r="AA177" s="38"/>
    </row>
    <row r="178" spans="1:27" s="39" customFormat="1" ht="15" hidden="1" x14ac:dyDescent="0.25">
      <c r="A178" s="40" t="s">
        <v>190</v>
      </c>
      <c r="B178" s="40"/>
      <c r="C178" s="41" t="str">
        <f>IFERROR(INDEX('[1]Balanza Egresos'!A$1:C$65536,MATCH(A178,'[1]Balanza Egresos'!A$1:A$65536,0),2),"SIN CUENTA")</f>
        <v>SIN CUENTA</v>
      </c>
      <c r="D178" s="42" t="e">
        <f>IF($P178="A",SUMIFS(D179:D$181,$A179:$A$181,LEFT($A178,$Q178)&amp;"*",$P179:$P$181,"R"),SUMIFS('[1]Balanza Egresos'!$F$1:$F$65536,'[1]Balanza Egresos'!$A$1:$A$65536,$A178))</f>
        <v>#VALUE!</v>
      </c>
      <c r="E178" s="42" t="e">
        <f>IF($P178="A",SUMIFS(E179:E$181,$A179:$A$181,LEFT($A178,$Q178)&amp;"*",$P179:$P$181,"R"),((H178/[1]Parametros!$E$12)*12)+$I178)</f>
        <v>#VALUE!</v>
      </c>
      <c r="F178" s="30">
        <f>IF($P178="A",SUMIFS(F179:F$181,$A179:$A$181,LEFT($A178,$Q178)&amp;"*",$P179:$P$181,"R"),K178+L178+M178+N178+O178)</f>
        <v>0</v>
      </c>
      <c r="G178" s="44"/>
      <c r="H178" s="45" t="e">
        <f>IF($P178="A",SUMIFS(H179:H$181,$A179:$A$181,LEFT($A178,$Q178)&amp;"*",$P179:$P$181,"R"),SUMIFS('[1]Balanza Egresos'!$V$1:$V$65536,'[1]Balanza Egresos'!$A$1:$A$65536,$A178))</f>
        <v>#VALUE!</v>
      </c>
      <c r="I178" s="51">
        <f t="shared" si="10"/>
        <v>0</v>
      </c>
      <c r="J178" s="32"/>
      <c r="K178" s="47">
        <f>IF($P178="A",SUMIFS(K179:K$181,$A179:$A$181,LEFT($A178,$Q178)&amp;"*",$P179:$P$181,"R"),0)</f>
        <v>0</v>
      </c>
      <c r="L178" s="47">
        <f>IF($P178="A",SUMIFS(L179:L$181,$A179:$A$181,LEFT($A178,$Q178)&amp;"*",$P179:$P$181,"R"),0)</f>
        <v>0</v>
      </c>
      <c r="M178" s="47">
        <f>IF($P178="A",SUMIFS(M179:M$181,$A179:$A$181,LEFT($A178,$Q178)&amp;"*",$P179:$P$181,"R"),0)</f>
        <v>0</v>
      </c>
      <c r="N178" s="47">
        <f>IF($P178="A",SUMIFS(N179:N$181,$A179:$A$181,LEFT($A178,$Q178)&amp;"*",$P179:$P$181,"R"),0)</f>
        <v>0</v>
      </c>
      <c r="O178" s="47">
        <f>IF($P178="A",SUMIFS(O179:O$181,$A179:$A$181,LEFT($A178,$Q178)&amp;"*",$P179:$P$181,"R"),0)</f>
        <v>0</v>
      </c>
      <c r="P178" s="34" t="str">
        <f t="shared" si="11"/>
        <v>A</v>
      </c>
      <c r="Q178" s="34">
        <f t="shared" si="12"/>
        <v>3</v>
      </c>
      <c r="R178" s="35" t="e">
        <f t="shared" si="9"/>
        <v>#VALUE!</v>
      </c>
      <c r="S178" s="36"/>
      <c r="T178" s="37"/>
      <c r="U178" s="5"/>
      <c r="V178" s="32"/>
      <c r="W178" s="32"/>
      <c r="X178" s="32"/>
      <c r="Y178" s="32"/>
      <c r="Z178" s="32"/>
      <c r="AA178" s="38"/>
    </row>
    <row r="179" spans="1:27" s="39" customFormat="1" ht="15" hidden="1" x14ac:dyDescent="0.25">
      <c r="A179" s="40" t="s">
        <v>191</v>
      </c>
      <c r="B179" s="40"/>
      <c r="C179" s="41" t="str">
        <f>IFERROR(INDEX('[1]Balanza Egresos'!A$1:C$65536,MATCH(A179,'[1]Balanza Egresos'!A$1:A$65536,0),2),"SIN CUENTA")</f>
        <v>SIN CUENTA</v>
      </c>
      <c r="D179" s="42" t="e">
        <f>IF($P179="A",SUMIFS(D180:D$181,$A180:$A$181,LEFT($A179,$Q179)&amp;"*",$P180:$P$181,"R"),SUMIFS('[1]Balanza Egresos'!$F$1:$F$65536,'[1]Balanza Egresos'!$A$1:$A$65536,$A179))</f>
        <v>#VALUE!</v>
      </c>
      <c r="E179" s="42" t="e">
        <f>IF($P179="A",SUMIFS(E180:E$181,$A180:$A$181,LEFT($A179,$Q179)&amp;"*",$P180:$P$181,"R"),((H179/[1]Parametros!$E$12)*12)+$I179)</f>
        <v>#VALUE!</v>
      </c>
      <c r="F179" s="30">
        <f>IF($P179="A",SUMIFS(F180:F$181,$A180:$A$181,LEFT($A179,$Q179)&amp;"*",$P180:$P$181,"R"),K179+L179+M179+N179+O179)</f>
        <v>0</v>
      </c>
      <c r="G179" s="44"/>
      <c r="H179" s="45" t="e">
        <f>IF($P179="A",SUMIFS(H180:H$181,$A180:$A$181,LEFT($A179,$Q179)&amp;"*",$P180:$P$181,"R"),SUMIFS('[1]Balanza Egresos'!$V$1:$V$65536,'[1]Balanza Egresos'!$A$1:$A$65536,$A179))</f>
        <v>#VALUE!</v>
      </c>
      <c r="I179" s="51">
        <f t="shared" si="10"/>
        <v>0</v>
      </c>
      <c r="J179" s="32"/>
      <c r="K179" s="47">
        <f>IF($P179="A",SUMIFS(K180:K$181,$A180:$A$181,LEFT($A179,$Q179)&amp;"*",$P180:$P$181,"R"),0)</f>
        <v>0</v>
      </c>
      <c r="L179" s="47">
        <f>IF($P179="A",SUMIFS(L180:L$181,$A180:$A$181,LEFT($A179,$Q179)&amp;"*",$P180:$P$181,"R"),0)</f>
        <v>0</v>
      </c>
      <c r="M179" s="47">
        <f>IF($P179="A",SUMIFS(M180:M$181,$A180:$A$181,LEFT($A179,$Q179)&amp;"*",$P180:$P$181,"R"),0)</f>
        <v>0</v>
      </c>
      <c r="N179" s="47">
        <f>IF($P179="A",SUMIFS(N180:N$181,$A180:$A$181,LEFT($A179,$Q179)&amp;"*",$P180:$P$181,"R"),0)</f>
        <v>0</v>
      </c>
      <c r="O179" s="47">
        <f>IF($P179="A",SUMIFS(O180:O$181,$A180:$A$181,LEFT($A179,$Q179)&amp;"*",$P180:$P$181,"R"),0)</f>
        <v>0</v>
      </c>
      <c r="P179" s="34" t="str">
        <f t="shared" si="11"/>
        <v>R</v>
      </c>
      <c r="Q179" s="34">
        <f t="shared" si="12"/>
        <v>4</v>
      </c>
      <c r="R179" s="35" t="e">
        <f t="shared" si="9"/>
        <v>#VALUE!</v>
      </c>
      <c r="S179" s="36"/>
      <c r="T179" s="37"/>
      <c r="U179" s="5"/>
      <c r="V179" s="32"/>
      <c r="W179" s="32"/>
      <c r="X179" s="32"/>
      <c r="Y179" s="32"/>
      <c r="Z179" s="32"/>
      <c r="AA179" s="38"/>
    </row>
    <row r="180" spans="1:27" s="39" customFormat="1" ht="15" hidden="1" x14ac:dyDescent="0.25">
      <c r="A180" s="40" t="s">
        <v>192</v>
      </c>
      <c r="B180" s="40"/>
      <c r="C180" s="52" t="str">
        <f>IFERROR(INDEX('[1]Balanza Egresos'!A$1:C$65536,MATCH(A180,'[1]Balanza Egresos'!A$1:A$65536,0),2),"SIN CUENTA")</f>
        <v>SIN CUENTA</v>
      </c>
      <c r="D180" s="42" t="e">
        <f>IF($P180="A",SUMIFS(D181:D$181,$A181:$A$181,LEFT($A180,$Q180)&amp;"*",$P181:$P$181,"R"),SUMIFS('[1]Balanza Egresos'!$F$1:$F$65536,'[1]Balanza Egresos'!$A$1:$A$65536,$A180))</f>
        <v>#VALUE!</v>
      </c>
      <c r="E180" s="42" t="e">
        <f>IF($P180="A",SUMIFS(E181:E$181,$A181:$A$181,LEFT($A180,$Q180)&amp;"*",$P181:$P$181,"R"),((H180/[1]Parametros!$E$12)*12)+$I180)</f>
        <v>#VALUE!</v>
      </c>
      <c r="F180" s="30">
        <f>IF($P180="A",SUMIFS(F181:F$181,$A181:$A$181,LEFT($A180,$Q180)&amp;"*",$P181:$P$181,"R"),K180+L180+M180+N180+O180)</f>
        <v>0</v>
      </c>
      <c r="G180" s="44"/>
      <c r="H180" s="45" t="e">
        <f>IF($P180="A",SUMIFS(H181:H$181,$A181:$A$181,LEFT($A180,$Q180)&amp;"*",$P181:$P$181,"R"),SUMIFS('[1]Balanza Egresos'!$V$1:$V$65536,'[1]Balanza Egresos'!$A$1:$A$65536,$A180))</f>
        <v>#VALUE!</v>
      </c>
      <c r="I180" s="51">
        <f t="shared" si="10"/>
        <v>0</v>
      </c>
      <c r="J180" s="32"/>
      <c r="K180" s="47">
        <f>IF($P180="A",SUMIFS(K181:K$181,$A181:$A$181,LEFT($A180,$Q180)&amp;"*",$P181:$P$181,"R"),0)</f>
        <v>0</v>
      </c>
      <c r="L180" s="47">
        <f>IF($P180="A",SUMIFS(L181:L$181,$A181:$A$181,LEFT($A180,$Q180)&amp;"*",$P181:$P$181,"R"),0)</f>
        <v>0</v>
      </c>
      <c r="M180" s="47">
        <f>IF($P180="A",SUMIFS(M181:M$181,$A181:$A$181,LEFT($A180,$Q180)&amp;"*",$P181:$P$181,"R"),0)</f>
        <v>0</v>
      </c>
      <c r="N180" s="47">
        <f>IF($P180="A",SUMIFS(N181:N$181,$A181:$A$181,LEFT($A180,$Q180)&amp;"*",$P181:$P$181,"R"),0)</f>
        <v>0</v>
      </c>
      <c r="O180" s="47">
        <f>IF($P180="A",SUMIFS(O181:O$181,$A181:$A$181,LEFT($A180,$Q180)&amp;"*",$P181:$P$181,"R"),0)</f>
        <v>0</v>
      </c>
      <c r="P180" s="34" t="str">
        <f t="shared" si="11"/>
        <v>A</v>
      </c>
      <c r="Q180" s="34">
        <f t="shared" si="12"/>
        <v>3</v>
      </c>
      <c r="R180" s="35" t="e">
        <f t="shared" si="9"/>
        <v>#VALUE!</v>
      </c>
      <c r="S180" s="36"/>
      <c r="T180" s="37"/>
      <c r="U180" s="5"/>
      <c r="V180" s="32"/>
      <c r="W180" s="32"/>
      <c r="X180" s="32"/>
      <c r="Y180" s="32"/>
      <c r="Z180" s="32"/>
      <c r="AA180" s="38"/>
    </row>
    <row r="181" spans="1:27" s="39" customFormat="1" ht="15" hidden="1" x14ac:dyDescent="0.25">
      <c r="A181" s="40" t="s">
        <v>193</v>
      </c>
      <c r="B181" s="40"/>
      <c r="C181" s="52" t="str">
        <f>IFERROR(INDEX('[1]Balanza Egresos'!A$1:C$65536,MATCH(A181,'[1]Balanza Egresos'!A$1:A$65536,0),2),"SIN CUENTA")</f>
        <v>SIN CUENTA</v>
      </c>
      <c r="D181" s="42" t="e">
        <f>IF($P181="A",SUMIFS(D$181:D182,$A$181:$A182,LEFT($A181,$Q181)&amp;"*",$P$181:$P182,"R"),SUMIFS('[1]Balanza Egresos'!$F$1:$F$65536,'[1]Balanza Egresos'!$A$1:$A$65536,$A181))</f>
        <v>#VALUE!</v>
      </c>
      <c r="E181" s="42" t="e">
        <f>IF($P181="A",SUMIFS(E$181:E182,$A$181:$A182,LEFT($A181,$Q181)&amp;"*",$P$181:$P182,"R"),((H181/[1]Parametros!$E$12)*12)+$I181)</f>
        <v>#VALUE!</v>
      </c>
      <c r="F181" s="30">
        <f>IF($P181="A",SUMIFS(F$181:F182,$A$181:$A182,LEFT($A181,$Q181)&amp;"*",$P$181:$P182,"R"),K181+L181+M181+N181+O181)</f>
        <v>0</v>
      </c>
      <c r="G181" s="44"/>
      <c r="H181" s="45" t="e">
        <f>IF($P181="A",SUMIFS(H$181:H182,$A$181:$A182,LEFT($A181,$Q181)&amp;"*",$P$181:$P182,"R"),SUMIFS('[1]Balanza Egresos'!$V$1:$V$65536,'[1]Balanza Egresos'!$A$1:$A$65536,$A181))</f>
        <v>#VALUE!</v>
      </c>
      <c r="I181" s="51"/>
      <c r="J181" s="32"/>
      <c r="K181" s="47">
        <f>IF($P181="A",SUMIFS(K$181:K182,$A$181:$A182,LEFT($A181,$Q181)&amp;"*",$P$181:$P182,"R"),0)</f>
        <v>0</v>
      </c>
      <c r="L181" s="47">
        <f>IF($P181="A",SUMIFS(L$181:L182,$A$181:$A182,LEFT($A181,$Q181)&amp;"*",$P$181:$P182,"R"),0)</f>
        <v>0</v>
      </c>
      <c r="M181" s="47">
        <f>IF($P181="A",SUMIFS(M$181:M182,$A$181:$A182,LEFT($A181,$Q181)&amp;"*",$P$181:$P182,"R"),0)</f>
        <v>0</v>
      </c>
      <c r="N181" s="47">
        <f>IF($P181="A",SUMIFS(N$181:N182,$A$181:$A182,LEFT($A181,$Q181)&amp;"*",$P$181:$P182,"R"),0)</f>
        <v>0</v>
      </c>
      <c r="O181" s="47">
        <f>IF($P181="A",SUMIFS(O$181:O182,$A$181:$A182,LEFT($A181,$Q181)&amp;"*",$P$181:$P182,"R"),0)</f>
        <v>0</v>
      </c>
      <c r="P181" s="34" t="str">
        <f t="shared" si="11"/>
        <v>R</v>
      </c>
      <c r="Q181" s="34">
        <f t="shared" si="12"/>
        <v>4</v>
      </c>
      <c r="R181" s="35" t="e">
        <f t="shared" si="9"/>
        <v>#VALUE!</v>
      </c>
      <c r="S181" s="36"/>
      <c r="T181" s="37"/>
      <c r="U181" s="5"/>
      <c r="V181" s="32"/>
      <c r="W181" s="32"/>
      <c r="X181" s="32"/>
      <c r="Y181" s="32"/>
      <c r="Z181" s="32"/>
      <c r="AA181" s="38"/>
    </row>
    <row r="182" spans="1:27" ht="13.8" x14ac:dyDescent="0.25">
      <c r="A182" s="5"/>
      <c r="B182" s="5"/>
      <c r="C182" s="53" t="s">
        <v>194</v>
      </c>
      <c r="D182" s="54">
        <f>SUMIF($Q$10:$Q$181,1,D$10:D$181)</f>
        <v>6710492.1200000001</v>
      </c>
      <c r="E182" s="54">
        <f>E131+E10</f>
        <v>4654099.01</v>
      </c>
      <c r="F182" s="54">
        <f>SUMIF($Q$10:$Q$181,1,F$10:F$181)</f>
        <v>4197401.6000000006</v>
      </c>
      <c r="G182" s="55"/>
      <c r="H182" s="54" t="e">
        <f>SUMIF($Q$10:$Q$181,1,H$10:H$181)</f>
        <v>#VALUE!</v>
      </c>
      <c r="I182" s="54"/>
      <c r="J182" s="5"/>
      <c r="K182" s="56">
        <f>SUMIF($Q$10:$Q$130,1,K$10:K$130)</f>
        <v>0</v>
      </c>
      <c r="L182" s="56">
        <f>SUMIF($Q$10:$Q$130,1,L$10:L$130)</f>
        <v>0</v>
      </c>
      <c r="M182" s="56">
        <f>SUMIF($Q$10:$Q$130,1,M$10:M$130)</f>
        <v>0</v>
      </c>
      <c r="N182" s="56">
        <f>SUMIF($Q$10:$Q$130,1,N$10:N$130)</f>
        <v>0</v>
      </c>
      <c r="O182" s="56">
        <f>SUMIF($Q$10:$Q$130,1,O$10:O$130)</f>
        <v>0</v>
      </c>
      <c r="P182" s="57"/>
      <c r="Q182" s="57"/>
      <c r="R182" s="35" t="e">
        <f>IF(ABS(D182+E182+F182+H182)&gt;0,"SI","NO")</f>
        <v>#VALUE!</v>
      </c>
      <c r="S182" s="35"/>
      <c r="T182" s="35"/>
      <c r="U182" s="5"/>
      <c r="V182" s="5"/>
      <c r="W182" s="5"/>
      <c r="X182" s="5"/>
      <c r="Y182" s="5"/>
      <c r="Z182" s="5"/>
      <c r="AA182" s="6"/>
    </row>
    <row r="183" spans="1:27" x14ac:dyDescent="0.25">
      <c r="A183" s="5"/>
      <c r="B183" s="5"/>
      <c r="C183" s="5"/>
      <c r="D183" s="58"/>
      <c r="E183" s="58"/>
      <c r="F183" s="58"/>
      <c r="G183" s="5"/>
      <c r="H183" s="58"/>
      <c r="I183" s="58"/>
      <c r="J183" s="2"/>
      <c r="K183" s="10"/>
      <c r="L183" s="10"/>
      <c r="M183" s="10"/>
      <c r="N183" s="10"/>
      <c r="O183" s="10"/>
      <c r="P183" s="59" t="s">
        <v>195</v>
      </c>
      <c r="Q183" s="59"/>
      <c r="R183" s="60"/>
      <c r="S183" s="60"/>
      <c r="T183" s="60"/>
      <c r="U183" s="60"/>
      <c r="V183" s="5"/>
      <c r="W183" s="5"/>
      <c r="X183" s="5"/>
      <c r="Y183" s="5"/>
      <c r="Z183" s="5"/>
      <c r="AA183" s="6"/>
    </row>
    <row r="184" spans="1:27" ht="12.75" customHeight="1" x14ac:dyDescent="0.25">
      <c r="A184" s="5"/>
      <c r="B184" s="5"/>
      <c r="C184" s="61"/>
      <c r="D184" s="58"/>
      <c r="E184" s="58"/>
      <c r="F184" s="58"/>
      <c r="G184" s="5"/>
      <c r="H184" s="62"/>
      <c r="I184" s="62"/>
      <c r="J184" s="2"/>
      <c r="K184" s="10"/>
      <c r="L184" s="10"/>
      <c r="M184" s="10"/>
      <c r="N184" s="10"/>
      <c r="O184" s="10"/>
      <c r="P184" s="63"/>
      <c r="Q184" s="63"/>
      <c r="R184" s="62"/>
      <c r="S184" s="63"/>
      <c r="T184" s="63"/>
      <c r="U184" s="5"/>
      <c r="V184" s="5"/>
      <c r="W184" s="5"/>
      <c r="X184" s="5"/>
      <c r="Y184" s="5"/>
      <c r="Z184" s="5"/>
      <c r="AA184" s="6"/>
    </row>
    <row r="185" spans="1:27" ht="15" customHeight="1" x14ac:dyDescent="0.25">
      <c r="A185" s="5"/>
      <c r="B185" s="5"/>
      <c r="C185" s="64"/>
      <c r="D185" s="65"/>
      <c r="E185" s="65"/>
      <c r="F185" s="66"/>
      <c r="G185" s="67"/>
      <c r="H185" s="106"/>
      <c r="I185" s="106"/>
      <c r="J185" s="2"/>
      <c r="K185" s="108" t="str">
        <f>[1]Parametros!A40</f>
        <v xml:space="preserve">____________________________             ____________________________                     ____________________________
ING. G. HUGO BARAJAS MARTINEZ       MTRO A. HUGO GAMEROS ESTRADA        C.P.A. J. MANUEL SOSA MORALES                Director Ejecutivo                                     Director Financiero                                         Presidente  Consejo
</v>
      </c>
      <c r="L185" s="108"/>
      <c r="M185" s="108"/>
      <c r="N185" s="108"/>
      <c r="O185" s="108"/>
      <c r="P185" s="108"/>
      <c r="Q185" s="108"/>
      <c r="R185" s="108"/>
      <c r="S185" s="108"/>
      <c r="T185" s="108"/>
      <c r="U185" s="5"/>
      <c r="V185" s="5"/>
      <c r="W185" s="5"/>
      <c r="X185" s="5"/>
      <c r="Y185" s="5"/>
      <c r="Z185" s="5"/>
      <c r="AA185" s="6"/>
    </row>
    <row r="186" spans="1:27" ht="13.5" customHeight="1" x14ac:dyDescent="0.25">
      <c r="A186" s="6"/>
      <c r="B186" s="6"/>
      <c r="C186" s="68"/>
      <c r="D186" s="69"/>
      <c r="E186" s="70"/>
      <c r="F186" s="69"/>
      <c r="G186" s="71"/>
      <c r="H186" s="107"/>
      <c r="I186" s="107"/>
      <c r="J186" s="69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6"/>
    </row>
    <row r="187" spans="1:27" x14ac:dyDescent="0.25">
      <c r="A187" s="6"/>
      <c r="B187" s="6"/>
      <c r="C187" s="6"/>
      <c r="D187" s="69"/>
      <c r="E187" s="69"/>
      <c r="F187" s="69"/>
      <c r="G187" s="6"/>
      <c r="H187" s="107"/>
      <c r="I187" s="107"/>
      <c r="J187" s="69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6"/>
    </row>
    <row r="188" spans="1:27" x14ac:dyDescent="0.25">
      <c r="A188" s="6"/>
      <c r="B188" s="6"/>
      <c r="C188" s="6"/>
      <c r="D188" s="69"/>
      <c r="E188" s="69"/>
      <c r="F188" s="69"/>
      <c r="G188" s="72"/>
      <c r="H188" s="73"/>
      <c r="I188" s="73"/>
      <c r="J188" s="69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6"/>
    </row>
    <row r="189" spans="1:27" x14ac:dyDescent="0.25">
      <c r="A189" s="6"/>
      <c r="B189" s="6"/>
      <c r="C189" s="6"/>
      <c r="D189" s="69"/>
      <c r="E189" s="69"/>
      <c r="F189" s="69"/>
      <c r="G189" s="6"/>
      <c r="H189" s="73"/>
      <c r="I189" s="73"/>
      <c r="J189" s="69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6"/>
    </row>
    <row r="190" spans="1:27" x14ac:dyDescent="0.25">
      <c r="A190" s="6"/>
      <c r="B190" s="6"/>
      <c r="C190" s="6"/>
      <c r="D190" s="69"/>
      <c r="E190" s="69"/>
      <c r="F190" s="69"/>
      <c r="G190" s="6"/>
      <c r="H190" s="73"/>
      <c r="I190" s="73"/>
      <c r="J190" s="69"/>
      <c r="K190" s="74"/>
      <c r="L190" s="74"/>
      <c r="M190" s="74"/>
      <c r="N190" s="74"/>
      <c r="O190" s="74"/>
      <c r="P190" s="75"/>
      <c r="Q190" s="75"/>
      <c r="R190" s="6" t="s">
        <v>195</v>
      </c>
      <c r="S190" s="6"/>
      <c r="T190" s="6"/>
      <c r="U190" s="6"/>
    </row>
    <row r="191" spans="1:27" x14ac:dyDescent="0.25">
      <c r="A191" s="6"/>
      <c r="B191" s="6"/>
      <c r="C191" s="6"/>
      <c r="D191" s="69"/>
      <c r="E191" s="69"/>
      <c r="F191" s="69"/>
      <c r="G191" s="6"/>
      <c r="H191" s="73"/>
      <c r="I191" s="73"/>
      <c r="J191" s="69"/>
      <c r="K191" s="72"/>
      <c r="L191" s="74"/>
      <c r="M191" s="74"/>
      <c r="N191" s="74"/>
      <c r="O191" s="74"/>
      <c r="P191" s="76"/>
      <c r="Q191" s="76"/>
      <c r="R191" s="72"/>
      <c r="S191" s="72"/>
      <c r="T191" s="72"/>
      <c r="U191" s="6"/>
    </row>
    <row r="192" spans="1:27" x14ac:dyDescent="0.25">
      <c r="A192" s="6"/>
      <c r="B192" s="6"/>
      <c r="C192" s="6"/>
      <c r="D192" s="73"/>
      <c r="E192" s="77"/>
      <c r="F192" s="78"/>
      <c r="G192" s="72"/>
      <c r="H192" s="73"/>
      <c r="I192" s="73"/>
      <c r="J192" s="69"/>
      <c r="K192" s="74"/>
      <c r="L192" s="74"/>
      <c r="M192" s="74"/>
      <c r="N192" s="74"/>
      <c r="O192" s="74"/>
      <c r="P192" s="75"/>
      <c r="Q192" s="75"/>
      <c r="R192" s="6"/>
      <c r="S192" s="6"/>
      <c r="T192" s="6"/>
      <c r="U192" s="6"/>
    </row>
    <row r="193" spans="1:21" x14ac:dyDescent="0.25">
      <c r="A193" s="6"/>
      <c r="B193" s="6"/>
      <c r="C193" s="6"/>
      <c r="D193" s="73"/>
      <c r="E193" s="73"/>
      <c r="F193" s="78"/>
      <c r="G193" s="6"/>
      <c r="H193" s="73"/>
      <c r="I193" s="73"/>
      <c r="J193" s="69"/>
      <c r="K193" s="74"/>
      <c r="L193" s="74"/>
      <c r="M193" s="74"/>
      <c r="N193" s="74"/>
      <c r="O193" s="74"/>
      <c r="P193" s="75"/>
      <c r="Q193" s="75"/>
      <c r="R193" s="6"/>
      <c r="S193" s="6"/>
      <c r="T193" s="6"/>
      <c r="U193" s="6"/>
    </row>
    <row r="194" spans="1:21" x14ac:dyDescent="0.25">
      <c r="A194" s="6"/>
      <c r="B194" s="6"/>
      <c r="C194" s="6"/>
      <c r="D194" s="73"/>
      <c r="E194" s="73"/>
      <c r="F194" s="78"/>
      <c r="G194" s="6"/>
      <c r="H194" s="73"/>
      <c r="I194" s="73"/>
      <c r="J194" s="69"/>
      <c r="K194" s="74"/>
      <c r="L194" s="74"/>
      <c r="M194" s="74"/>
      <c r="N194" s="74"/>
      <c r="O194" s="74"/>
      <c r="P194" s="75"/>
      <c r="Q194" s="75"/>
      <c r="R194" s="6"/>
      <c r="S194" s="6"/>
      <c r="T194" s="6"/>
      <c r="U194" s="6"/>
    </row>
    <row r="195" spans="1:21" x14ac:dyDescent="0.25">
      <c r="A195" s="6"/>
      <c r="B195" s="6"/>
      <c r="C195" s="6"/>
      <c r="D195" s="73"/>
      <c r="E195" s="73"/>
      <c r="F195" s="78"/>
      <c r="G195" s="6"/>
      <c r="H195" s="73"/>
      <c r="I195" s="73"/>
      <c r="J195" s="69"/>
      <c r="K195" s="74"/>
      <c r="L195" s="74"/>
      <c r="M195" s="74"/>
      <c r="N195" s="74"/>
      <c r="O195" s="74"/>
      <c r="P195" s="75"/>
      <c r="Q195" s="75"/>
      <c r="R195" s="6"/>
      <c r="S195" s="6"/>
      <c r="T195" s="6"/>
      <c r="U195" s="6"/>
    </row>
    <row r="196" spans="1:21" x14ac:dyDescent="0.25">
      <c r="A196" s="6"/>
      <c r="B196" s="6"/>
      <c r="C196" s="6"/>
      <c r="D196" s="73"/>
      <c r="E196" s="73"/>
      <c r="F196" s="73"/>
      <c r="G196" s="6"/>
      <c r="H196" s="73"/>
      <c r="I196" s="73"/>
      <c r="J196" s="69"/>
      <c r="K196" s="74"/>
      <c r="L196" s="74"/>
      <c r="M196" s="74"/>
      <c r="N196" s="74"/>
      <c r="O196" s="74"/>
      <c r="P196" s="75"/>
      <c r="Q196" s="75"/>
      <c r="R196" s="6"/>
      <c r="S196" s="6"/>
      <c r="T196" s="6"/>
      <c r="U196" s="6"/>
    </row>
  </sheetData>
  <sheetProtection formatCells="0" formatColumns="0" formatRows="0" insertRows="0" autoFilter="0"/>
  <autoFilter ref="A9:BN182" xr:uid="{6541AF9F-BACD-4EE0-A8AB-635589AEF2B5}">
    <filterColumn colId="17">
      <filters>
        <filter val="SI"/>
      </filters>
    </filterColumn>
  </autoFilter>
  <mergeCells count="18">
    <mergeCell ref="H185:I187"/>
    <mergeCell ref="K185:T189"/>
    <mergeCell ref="Q7:T7"/>
    <mergeCell ref="B8:B9"/>
    <mergeCell ref="H8:H9"/>
    <mergeCell ref="I8:I9"/>
    <mergeCell ref="K8:O8"/>
    <mergeCell ref="P8:P9"/>
    <mergeCell ref="Q8:Q9"/>
    <mergeCell ref="R8:R9"/>
    <mergeCell ref="S8:S9"/>
    <mergeCell ref="T8:T9"/>
    <mergeCell ref="A6:F6"/>
    <mergeCell ref="A1:G1"/>
    <mergeCell ref="A2:G2"/>
    <mergeCell ref="A3:G3"/>
    <mergeCell ref="K4:O4"/>
    <mergeCell ref="A5:G5"/>
  </mergeCells>
  <conditionalFormatting sqref="A10:F181">
    <cfRule type="expression" dxfId="5" priority="8" stopIfTrue="1">
      <formula>$P10="A"</formula>
    </cfRule>
  </conditionalFormatting>
  <conditionalFormatting sqref="C10:F181">
    <cfRule type="expression" dxfId="4" priority="7" stopIfTrue="1">
      <formula>$P10="R"</formula>
    </cfRule>
  </conditionalFormatting>
  <conditionalFormatting sqref="H10:I181">
    <cfRule type="expression" dxfId="3" priority="5" stopIfTrue="1">
      <formula>$P10="A"</formula>
    </cfRule>
    <cfRule type="expression" dxfId="2" priority="6" stopIfTrue="1">
      <formula>$P10="R"</formula>
    </cfRule>
  </conditionalFormatting>
  <conditionalFormatting sqref="K10:O181">
    <cfRule type="expression" dxfId="1" priority="1" stopIfTrue="1">
      <formula>$P10="A"</formula>
    </cfRule>
    <cfRule type="expression" dxfId="0" priority="2" stopIfTrue="1">
      <formula>$P10="R"</formula>
    </cfRule>
  </conditionalFormatting>
  <printOptions horizontalCentered="1"/>
  <pageMargins left="0.31496062992125984" right="0.31496062992125984" top="0.35433070866141736" bottom="0.55118110236220474" header="0.31496062992125984" footer="0.31496062992125984"/>
  <pageSetup scale="69" orientation="landscape" r:id="rId1"/>
  <headerFooter>
    <oddFooter>&amp;LING. GILDARDO HUGO BARAJAS MARTINEZ
DIRECTOR EJECUTIVO&amp;RING. MAP. ANGEL HUGO GAMEROS ESTRADA
DIRECTOR FINANCIERO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Inversiones</vt:lpstr>
      <vt:lpstr>Inversiones!Área_de_impresión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JMAS ALDAMA FACTURAS</dc:creator>
  <cp:lastModifiedBy>JMAS ALDAMA FACTURAS</cp:lastModifiedBy>
  <cp:lastPrinted>2025-02-06T16:31:03Z</cp:lastPrinted>
  <dcterms:created xsi:type="dcterms:W3CDTF">2024-04-24T05:23:57Z</dcterms:created>
  <dcterms:modified xsi:type="dcterms:W3CDTF">2025-02-06T16:35:59Z</dcterms:modified>
</cp:coreProperties>
</file>